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app.xml" ContentType="application/vnd.openxmlformats-officedocument.extended-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showInkAnnotation="0" codeName="ThisWorkbook" hidePivotFieldList="1" defaultThemeVersion="124226"/>
  <mc:AlternateContent xmlns:mc="http://schemas.openxmlformats.org/markup-compatibility/2006">
    <mc:Choice Requires="x15">
      <x15ac:absPath xmlns:x15ac="http://schemas.microsoft.com/office/spreadsheetml/2010/11/ac" url="G:\07 Audit\LONG TERM CARE FACILITIES\LTC FACILITIES 2025\2025 FCP Forms, Instructions\"/>
    </mc:Choice>
  </mc:AlternateContent>
  <xr:revisionPtr revIDLastSave="0" documentId="13_ncr:1_{E0C317BB-FDFD-4CAE-A02C-3B6DDA44899F}" xr6:coauthVersionLast="47" xr6:coauthVersionMax="47" xr10:uidLastSave="{00000000-0000-0000-0000-000000000000}"/>
  <bookViews>
    <workbookView xWindow="-28920" yWindow="-120" windowWidth="29040" windowHeight="15720" tabRatio="747" activeTab="2" xr2:uid="{00000000-000D-0000-FFFF-FFFF00000000}"/>
  </bookViews>
  <sheets>
    <sheet name="Index" sheetId="1" r:id="rId1"/>
    <sheet name="Instructions" sheetId="2" r:id="rId2"/>
    <sheet name="Sch A Pg 1" sheetId="3" r:id="rId3"/>
    <sheet name="Sch A Pg 2" sheetId="4" r:id="rId4"/>
    <sheet name="Sch A Pg 3" sheetId="5" r:id="rId5"/>
    <sheet name="Sch B" sheetId="6" r:id="rId6"/>
    <sheet name="Sch B-1" sheetId="7" r:id="rId7"/>
    <sheet name="Sch C" sheetId="8" r:id="rId8"/>
    <sheet name="Sch C-1" sheetId="9" r:id="rId9"/>
    <sheet name="Sch C-2" sheetId="10" r:id="rId10"/>
    <sheet name="Sch D" sheetId="11" r:id="rId11"/>
    <sheet name="Summary" sheetId="12" r:id="rId12"/>
  </sheets>
  <definedNames>
    <definedName name="IF">#REF!</definedName>
    <definedName name="ISERROR">#REF!</definedName>
    <definedName name="_xlnm.Print_Area" localSheetId="0">Index!$A$1:$B$19</definedName>
    <definedName name="_xlnm.Print_Area" localSheetId="1">Instructions!$A$1:$I$34</definedName>
    <definedName name="_xlnm.Print_Area" localSheetId="2">'Sch A Pg 1'!$A$1:$J$69</definedName>
    <definedName name="_xlnm.Print_Area" localSheetId="4">'Sch A Pg 3'!$A$1:$O$23</definedName>
    <definedName name="_xlnm.Print_Area" localSheetId="5">'Sch B'!$A$1:$K$76</definedName>
    <definedName name="_xlnm.Print_Area" localSheetId="7">'Sch C'!$1:$8</definedName>
    <definedName name="_xlnm.Print_Area" localSheetId="9">'Sch C-2'!$A$1:$T$52</definedName>
    <definedName name="_xlnm.Print_Area" localSheetId="11">Summary!$A$1:$M$208</definedName>
    <definedName name="_xlnm.Print_Titles" localSheetId="7">'Sch C'!$1:$8</definedName>
    <definedName name="_xlnm.Print_Titles" localSheetId="11">Summary!$2:$6</definedName>
    <definedName name="Z_EE2D411F_0182_4ED0_B0C9_D6EF1D4CE529_.wvu.PrintArea" localSheetId="0" hidden="1">Index!$A$1:$B$19</definedName>
    <definedName name="Z_EE2D411F_0182_4ED0_B0C9_D6EF1D4CE529_.wvu.PrintArea" localSheetId="1" hidden="1">Instructions!$A$1:$I$34</definedName>
    <definedName name="Z_EE2D411F_0182_4ED0_B0C9_D6EF1D4CE529_.wvu.PrintArea" localSheetId="2" hidden="1">'Sch A Pg 1'!$A$1:$J$69</definedName>
    <definedName name="Z_EE2D411F_0182_4ED0_B0C9_D6EF1D4CE529_.wvu.PrintArea" localSheetId="4" hidden="1">'Sch A Pg 3'!$A$1:$O$23</definedName>
    <definedName name="Z_EE2D411F_0182_4ED0_B0C9_D6EF1D4CE529_.wvu.PrintArea" localSheetId="5" hidden="1">'Sch B'!$A$1:$K$76</definedName>
    <definedName name="Z_EE2D411F_0182_4ED0_B0C9_D6EF1D4CE529_.wvu.PrintArea" localSheetId="9" hidden="1">'Sch C-2'!$A$1:$T$52</definedName>
    <definedName name="Z_EE2D411F_0182_4ED0_B0C9_D6EF1D4CE529_.wvu.PrintTitles" localSheetId="11" hidden="1">Summary!$2:$6</definedName>
  </definedNames>
  <calcPr calcId="191029"/>
  <customWorkbookViews>
    <customWorkbookView name="RPRICE - Personal View" guid="{EE2D411F-0182-4ED0-B0C9-D6EF1D4CE529}" mergeInterval="0" personalView="1" maximized="1" windowWidth="1020" windowHeight="513" tabRatio="747" activeSheetId="1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48" i="10" l="1"/>
  <c r="N47" i="10"/>
  <c r="N46" i="10"/>
  <c r="N45" i="10"/>
  <c r="N44" i="10"/>
  <c r="N43" i="10"/>
  <c r="N42" i="10"/>
  <c r="N41" i="10"/>
  <c r="N40" i="10"/>
  <c r="E6" i="6"/>
  <c r="A1" i="2" l="1"/>
  <c r="E69" i="6"/>
  <c r="E68" i="6"/>
  <c r="E67" i="6"/>
  <c r="E66" i="6"/>
  <c r="E65" i="6"/>
  <c r="E64" i="6"/>
  <c r="E63" i="6"/>
  <c r="E62" i="6"/>
  <c r="E61" i="6"/>
  <c r="E60" i="6"/>
  <c r="E59" i="6"/>
  <c r="E58" i="6"/>
  <c r="E54" i="6"/>
  <c r="E53" i="6"/>
  <c r="E49" i="6"/>
  <c r="E48" i="6"/>
  <c r="E44" i="6"/>
  <c r="E43" i="6"/>
  <c r="E39" i="6"/>
  <c r="E38" i="6"/>
  <c r="E34" i="6"/>
  <c r="E33" i="6"/>
  <c r="E29" i="6"/>
  <c r="E28" i="6"/>
  <c r="E27" i="6"/>
  <c r="E23" i="6"/>
  <c r="E22" i="6"/>
  <c r="E21" i="6"/>
  <c r="E17" i="6"/>
  <c r="E16" i="6"/>
  <c r="E12" i="6"/>
  <c r="E11" i="6"/>
  <c r="E10" i="6"/>
  <c r="E57" i="7"/>
  <c r="E53" i="7"/>
  <c r="E52" i="7"/>
  <c r="E46" i="7"/>
  <c r="E45" i="7"/>
  <c r="E44" i="7"/>
  <c r="E43" i="7"/>
  <c r="E41" i="7"/>
  <c r="E40" i="7"/>
  <c r="E35" i="7"/>
  <c r="E34" i="7"/>
  <c r="E33" i="7"/>
  <c r="E32" i="7"/>
  <c r="E31" i="7"/>
  <c r="E30" i="7"/>
  <c r="E29" i="7"/>
  <c r="E28" i="7"/>
  <c r="E27" i="7"/>
  <c r="E26" i="7"/>
  <c r="E25" i="7"/>
  <c r="E24" i="7"/>
  <c r="E23" i="7"/>
  <c r="E22" i="7"/>
  <c r="E21" i="7"/>
  <c r="E20" i="7"/>
  <c r="E19" i="7"/>
  <c r="E18" i="7"/>
  <c r="E7" i="6"/>
  <c r="C2" i="6"/>
  <c r="E10" i="8"/>
  <c r="E11" i="8"/>
  <c r="U60" i="7"/>
  <c r="E60" i="7" s="1"/>
  <c r="U59" i="7"/>
  <c r="E59" i="7" s="1"/>
  <c r="U58" i="7"/>
  <c r="E58" i="7" s="1"/>
  <c r="U57" i="7"/>
  <c r="U56" i="7"/>
  <c r="E56" i="7" s="1"/>
  <c r="U55" i="7"/>
  <c r="E55" i="7" s="1"/>
  <c r="U54" i="7"/>
  <c r="E54" i="7" s="1"/>
  <c r="U53" i="7"/>
  <c r="U52" i="7"/>
  <c r="U51" i="7"/>
  <c r="E51" i="7" s="1"/>
  <c r="U50" i="7"/>
  <c r="E50" i="7" s="1"/>
  <c r="U49" i="7"/>
  <c r="E49" i="7" s="1"/>
  <c r="U48" i="7"/>
  <c r="E48" i="7" s="1"/>
  <c r="U47" i="7"/>
  <c r="E47" i="7" s="1"/>
  <c r="U46" i="7"/>
  <c r="U45" i="7"/>
  <c r="U44" i="7"/>
  <c r="U43" i="7"/>
  <c r="U42" i="7"/>
  <c r="E42" i="7" s="1"/>
  <c r="U41" i="7"/>
  <c r="U40" i="7"/>
  <c r="U39" i="7"/>
  <c r="E39" i="7" s="1"/>
  <c r="U38" i="7"/>
  <c r="E38" i="7" s="1"/>
  <c r="U37" i="7"/>
  <c r="E37" i="7" s="1"/>
  <c r="U36" i="7"/>
  <c r="E36" i="7" s="1"/>
  <c r="U35" i="7"/>
  <c r="U34" i="7"/>
  <c r="U33" i="7"/>
  <c r="U32" i="7"/>
  <c r="U31" i="7"/>
  <c r="U30" i="7"/>
  <c r="U29" i="7"/>
  <c r="U28" i="7"/>
  <c r="U27" i="7"/>
  <c r="U26" i="7"/>
  <c r="U25" i="7"/>
  <c r="U24" i="7"/>
  <c r="U23" i="7"/>
  <c r="U22" i="7"/>
  <c r="U21" i="7"/>
  <c r="U20" i="7"/>
  <c r="U19" i="7"/>
  <c r="U18" i="7"/>
  <c r="U17" i="7"/>
  <c r="E17" i="7" s="1"/>
  <c r="U16" i="7"/>
  <c r="E16" i="7" s="1"/>
  <c r="U14" i="7"/>
  <c r="E14" i="7" s="1"/>
  <c r="U15" i="7"/>
  <c r="E15" i="7" s="1"/>
  <c r="U13" i="7"/>
  <c r="E13" i="7" s="1"/>
  <c r="E10" i="12" l="1"/>
  <c r="E9" i="12"/>
  <c r="E8" i="12"/>
  <c r="D10" i="12"/>
  <c r="D9" i="12"/>
  <c r="D8" i="12"/>
  <c r="F191" i="8" l="1"/>
  <c r="E191" i="8"/>
  <c r="F190" i="8"/>
  <c r="E190" i="8"/>
  <c r="F189" i="8"/>
  <c r="E189" i="8"/>
  <c r="F188" i="8"/>
  <c r="E188" i="8"/>
  <c r="F187" i="8"/>
  <c r="E187" i="8"/>
  <c r="F186" i="8"/>
  <c r="E186" i="8"/>
  <c r="F182" i="8"/>
  <c r="E182" i="8"/>
  <c r="F181" i="8"/>
  <c r="E181" i="8"/>
  <c r="F180" i="8"/>
  <c r="E180" i="8"/>
  <c r="F179" i="8"/>
  <c r="E179" i="8"/>
  <c r="F178" i="8"/>
  <c r="E178" i="8"/>
  <c r="F177" i="8"/>
  <c r="E177" i="8"/>
  <c r="F176" i="8"/>
  <c r="E176" i="8"/>
  <c r="F175" i="8"/>
  <c r="E175" i="8"/>
  <c r="F174" i="8"/>
  <c r="E174" i="8"/>
  <c r="F173" i="8"/>
  <c r="E173" i="8"/>
  <c r="F172" i="8"/>
  <c r="E172" i="8"/>
  <c r="F171" i="8"/>
  <c r="E171" i="8"/>
  <c r="F170" i="8"/>
  <c r="E170" i="8"/>
  <c r="F169" i="8"/>
  <c r="E169" i="8"/>
  <c r="F168" i="8"/>
  <c r="E168" i="8"/>
  <c r="F167" i="8"/>
  <c r="E167" i="8"/>
  <c r="F166" i="8"/>
  <c r="E166" i="8"/>
  <c r="F165" i="8"/>
  <c r="E165" i="8"/>
  <c r="F164" i="8"/>
  <c r="E164" i="8"/>
  <c r="F163" i="8"/>
  <c r="E163" i="8"/>
  <c r="F162" i="8"/>
  <c r="E162" i="8"/>
  <c r="F161" i="8"/>
  <c r="E161" i="8"/>
  <c r="F160" i="8"/>
  <c r="E160" i="8"/>
  <c r="F159" i="8"/>
  <c r="E159" i="8"/>
  <c r="F158" i="8"/>
  <c r="E158" i="8"/>
  <c r="F157" i="8"/>
  <c r="E157" i="8"/>
  <c r="F156" i="8"/>
  <c r="E156" i="8"/>
  <c r="F155" i="8"/>
  <c r="E155" i="8"/>
  <c r="F154" i="8"/>
  <c r="E154" i="8"/>
  <c r="F153" i="8"/>
  <c r="E153" i="8"/>
  <c r="F152" i="8"/>
  <c r="E152" i="8"/>
  <c r="F151" i="8"/>
  <c r="E151" i="8"/>
  <c r="F150" i="8"/>
  <c r="E150" i="8"/>
  <c r="F146" i="8"/>
  <c r="E146" i="8"/>
  <c r="F145" i="8"/>
  <c r="E145" i="8"/>
  <c r="F144" i="8"/>
  <c r="E144" i="8"/>
  <c r="F143" i="8"/>
  <c r="E143" i="8"/>
  <c r="F142" i="8"/>
  <c r="E142" i="8"/>
  <c r="F141" i="8"/>
  <c r="E141" i="8"/>
  <c r="F139" i="8"/>
  <c r="E139" i="8"/>
  <c r="F138" i="8"/>
  <c r="E138" i="8"/>
  <c r="F137" i="8"/>
  <c r="E137" i="8"/>
  <c r="F136" i="8"/>
  <c r="E136" i="8"/>
  <c r="F135" i="8"/>
  <c r="E135" i="8"/>
  <c r="F134" i="8"/>
  <c r="E134" i="8"/>
  <c r="F133" i="8"/>
  <c r="E133" i="8"/>
  <c r="F132" i="8"/>
  <c r="E132" i="8"/>
  <c r="F131" i="8"/>
  <c r="E131" i="8"/>
  <c r="F129" i="8"/>
  <c r="E129" i="8"/>
  <c r="F128" i="8"/>
  <c r="E128" i="8"/>
  <c r="F127" i="8"/>
  <c r="E127" i="8"/>
  <c r="F126" i="8"/>
  <c r="E126" i="8"/>
  <c r="F124" i="8"/>
  <c r="E124" i="8"/>
  <c r="F123" i="8"/>
  <c r="E123" i="8"/>
  <c r="F122" i="8"/>
  <c r="E122" i="8"/>
  <c r="F121" i="8"/>
  <c r="E121" i="8"/>
  <c r="F119" i="8"/>
  <c r="E119" i="8"/>
  <c r="F118" i="8"/>
  <c r="E118" i="8"/>
  <c r="F117" i="8"/>
  <c r="E117" i="8"/>
  <c r="F116" i="8"/>
  <c r="E116" i="8"/>
  <c r="F115" i="8"/>
  <c r="E115" i="8"/>
  <c r="F113" i="8"/>
  <c r="E113" i="8"/>
  <c r="F112" i="8"/>
  <c r="E112" i="8"/>
  <c r="F111" i="8"/>
  <c r="E111" i="8"/>
  <c r="F110" i="8"/>
  <c r="E110" i="8"/>
  <c r="F109" i="8"/>
  <c r="E109" i="8"/>
  <c r="F104" i="8"/>
  <c r="E104" i="8"/>
  <c r="F103" i="8"/>
  <c r="E103" i="8"/>
  <c r="F102" i="8"/>
  <c r="E102" i="8"/>
  <c r="F101" i="8"/>
  <c r="E101" i="8"/>
  <c r="F100" i="8"/>
  <c r="E100" i="8"/>
  <c r="F96" i="8"/>
  <c r="E96" i="8"/>
  <c r="F95" i="8"/>
  <c r="E95" i="8"/>
  <c r="F94" i="8"/>
  <c r="E94" i="8"/>
  <c r="F93" i="8"/>
  <c r="E93" i="8"/>
  <c r="F92" i="8"/>
  <c r="E92" i="8"/>
  <c r="F91" i="8"/>
  <c r="E91" i="8"/>
  <c r="F87" i="8"/>
  <c r="E87" i="8"/>
  <c r="F86" i="8"/>
  <c r="E86" i="8"/>
  <c r="F85" i="8"/>
  <c r="E85" i="8"/>
  <c r="F84" i="8"/>
  <c r="E84" i="8"/>
  <c r="F83" i="8"/>
  <c r="E83" i="8"/>
  <c r="F82" i="8"/>
  <c r="E82" i="8"/>
  <c r="F78" i="8"/>
  <c r="E78" i="8"/>
  <c r="F77" i="8"/>
  <c r="E77" i="8"/>
  <c r="F76" i="8"/>
  <c r="E76" i="8"/>
  <c r="F75" i="8"/>
  <c r="E75" i="8"/>
  <c r="F74" i="8"/>
  <c r="E74" i="8"/>
  <c r="F73" i="8"/>
  <c r="E73" i="8"/>
  <c r="F72" i="8"/>
  <c r="E72" i="8"/>
  <c r="F71" i="8"/>
  <c r="E71" i="8"/>
  <c r="F70" i="8"/>
  <c r="E70" i="8"/>
  <c r="F69" i="8"/>
  <c r="E69" i="8"/>
  <c r="F68" i="8"/>
  <c r="E68" i="8"/>
  <c r="F64" i="8"/>
  <c r="E64" i="8"/>
  <c r="F63" i="8"/>
  <c r="E63" i="8"/>
  <c r="F62" i="8"/>
  <c r="E62" i="8"/>
  <c r="F61" i="8"/>
  <c r="E61" i="8"/>
  <c r="F60" i="8"/>
  <c r="E60" i="8"/>
  <c r="F59" i="8"/>
  <c r="E59" i="8"/>
  <c r="F58" i="8"/>
  <c r="E58" i="8"/>
  <c r="F57" i="8"/>
  <c r="E57" i="8"/>
  <c r="F56" i="8"/>
  <c r="E56" i="8"/>
  <c r="F55" i="8"/>
  <c r="E55" i="8"/>
  <c r="F54" i="8"/>
  <c r="E54" i="8"/>
  <c r="F53" i="8"/>
  <c r="E53" i="8"/>
  <c r="F52" i="8"/>
  <c r="E52" i="8"/>
  <c r="F51" i="8"/>
  <c r="E51" i="8"/>
  <c r="F50" i="8"/>
  <c r="E50" i="8"/>
  <c r="F46" i="8"/>
  <c r="E46" i="8"/>
  <c r="F45" i="8"/>
  <c r="E45" i="8"/>
  <c r="F44" i="8"/>
  <c r="E44" i="8"/>
  <c r="F43" i="8"/>
  <c r="E43" i="8"/>
  <c r="F42" i="8"/>
  <c r="E42" i="8"/>
  <c r="F41" i="8"/>
  <c r="E41" i="8"/>
  <c r="F40" i="8"/>
  <c r="E40" i="8"/>
  <c r="F39" i="8"/>
  <c r="E39" i="8"/>
  <c r="F38" i="8"/>
  <c r="E38" i="8"/>
  <c r="F37" i="8"/>
  <c r="E37" i="8"/>
  <c r="F35" i="8"/>
  <c r="E35" i="8"/>
  <c r="F33" i="8"/>
  <c r="E33" i="8"/>
  <c r="F32" i="8"/>
  <c r="E32" i="8"/>
  <c r="F28" i="8"/>
  <c r="E28" i="8"/>
  <c r="F27" i="8"/>
  <c r="E27" i="8"/>
  <c r="F26" i="8"/>
  <c r="E26" i="8"/>
  <c r="F25" i="8"/>
  <c r="E25" i="8"/>
  <c r="F24" i="8"/>
  <c r="E24" i="8"/>
  <c r="F23" i="8"/>
  <c r="E23" i="8"/>
  <c r="F22" i="8"/>
  <c r="E22" i="8"/>
  <c r="F21" i="8"/>
  <c r="E21" i="8"/>
  <c r="F20" i="8"/>
  <c r="E20" i="8"/>
  <c r="F19" i="8"/>
  <c r="E19" i="8"/>
  <c r="F18" i="8"/>
  <c r="E18" i="8"/>
  <c r="F17" i="8"/>
  <c r="E17" i="8"/>
  <c r="F16" i="8"/>
  <c r="E16" i="8"/>
  <c r="F15" i="8"/>
  <c r="E15" i="8"/>
  <c r="F14" i="8"/>
  <c r="E14" i="8"/>
  <c r="F13" i="8"/>
  <c r="E13" i="8"/>
  <c r="F12" i="8"/>
  <c r="E12" i="8"/>
  <c r="F11" i="8"/>
  <c r="F10" i="8"/>
  <c r="E36" i="8" l="1"/>
  <c r="F17" i="9" s="1"/>
  <c r="E34" i="8"/>
  <c r="F16" i="9" s="1"/>
  <c r="E31" i="8"/>
  <c r="F15" i="9" s="1"/>
  <c r="E30" i="8"/>
  <c r="F14" i="9" s="1"/>
  <c r="E29" i="8"/>
  <c r="F13" i="9" s="1"/>
  <c r="F29" i="12" l="1"/>
  <c r="D29" i="12"/>
  <c r="E29" i="12" l="1"/>
  <c r="G29" i="12" s="1"/>
  <c r="J29" i="12" s="1"/>
  <c r="G17" i="8" l="1"/>
  <c r="F36" i="8" l="1"/>
  <c r="F34" i="8"/>
  <c r="F31" i="8"/>
  <c r="F30" i="8"/>
  <c r="F29" i="8"/>
  <c r="G5" i="9" l="1"/>
  <c r="E461" i="9"/>
  <c r="E459" i="9"/>
  <c r="E458" i="9"/>
  <c r="E457" i="9"/>
  <c r="E456" i="9"/>
  <c r="E455" i="9"/>
  <c r="E454" i="9"/>
  <c r="E453" i="9"/>
  <c r="E452" i="9"/>
  <c r="E451" i="9"/>
  <c r="E450" i="9"/>
  <c r="E448" i="9"/>
  <c r="E447" i="9"/>
  <c r="E446" i="9"/>
  <c r="E445" i="9"/>
  <c r="E444" i="9"/>
  <c r="E443" i="9"/>
  <c r="E442" i="9"/>
  <c r="E441" i="9"/>
  <c r="E440" i="9"/>
  <c r="E439" i="9"/>
  <c r="E438" i="9"/>
  <c r="E437" i="9"/>
  <c r="E436" i="9"/>
  <c r="E435" i="9"/>
  <c r="E434" i="9"/>
  <c r="E433" i="9"/>
  <c r="E432" i="9"/>
  <c r="E431" i="9"/>
  <c r="E430" i="9"/>
  <c r="E429" i="9"/>
  <c r="E428" i="9"/>
  <c r="E427" i="9"/>
  <c r="E426" i="9"/>
  <c r="E425" i="9"/>
  <c r="E424" i="9"/>
  <c r="E423" i="9"/>
  <c r="E422" i="9"/>
  <c r="E421" i="9"/>
  <c r="E420" i="9"/>
  <c r="E419" i="9"/>
  <c r="E418" i="9"/>
  <c r="E417" i="9"/>
  <c r="E416" i="9"/>
  <c r="E415" i="9"/>
  <c r="E414" i="9"/>
  <c r="E413" i="9"/>
  <c r="E412" i="9"/>
  <c r="E411" i="9"/>
  <c r="E410" i="9"/>
  <c r="E409" i="9"/>
  <c r="E408" i="9"/>
  <c r="E407" i="9"/>
  <c r="E406" i="9"/>
  <c r="E405" i="9"/>
  <c r="E404" i="9"/>
  <c r="E403" i="9"/>
  <c r="E402" i="9"/>
  <c r="E401" i="9"/>
  <c r="E400" i="9"/>
  <c r="E398" i="9"/>
  <c r="E397" i="9"/>
  <c r="E396" i="9"/>
  <c r="E395" i="9"/>
  <c r="E394" i="9"/>
  <c r="E393" i="9"/>
  <c r="E392" i="9"/>
  <c r="E391" i="9"/>
  <c r="E390" i="9"/>
  <c r="E389" i="9"/>
  <c r="E388" i="9"/>
  <c r="E387" i="9"/>
  <c r="E386" i="9"/>
  <c r="E385" i="9"/>
  <c r="E384" i="9"/>
  <c r="E383" i="9"/>
  <c r="E382" i="9"/>
  <c r="E381" i="9"/>
  <c r="E380" i="9"/>
  <c r="E379" i="9"/>
  <c r="E378" i="9"/>
  <c r="E377" i="9"/>
  <c r="E376" i="9"/>
  <c r="E374" i="9"/>
  <c r="E373" i="9"/>
  <c r="E372" i="9"/>
  <c r="E371" i="9"/>
  <c r="E370" i="9"/>
  <c r="E369" i="9"/>
  <c r="E368" i="9"/>
  <c r="E367" i="9"/>
  <c r="E366" i="9"/>
  <c r="E365" i="9"/>
  <c r="E364" i="9"/>
  <c r="E363" i="9"/>
  <c r="E362" i="9"/>
  <c r="E361" i="9"/>
  <c r="E360" i="9"/>
  <c r="E359" i="9"/>
  <c r="E358" i="9"/>
  <c r="E357" i="9"/>
  <c r="E356" i="9"/>
  <c r="E355" i="9"/>
  <c r="E354" i="9"/>
  <c r="E353" i="9"/>
  <c r="E352" i="9"/>
  <c r="E351" i="9"/>
  <c r="E350" i="9"/>
  <c r="E349" i="9"/>
  <c r="E348" i="9"/>
  <c r="E347" i="9"/>
  <c r="E346" i="9"/>
  <c r="E345" i="9"/>
  <c r="E344" i="9"/>
  <c r="E343" i="9"/>
  <c r="E342" i="9"/>
  <c r="E341" i="9"/>
  <c r="E340" i="9"/>
  <c r="E339" i="9"/>
  <c r="E338" i="9"/>
  <c r="E337" i="9"/>
  <c r="E336" i="9"/>
  <c r="E335" i="9"/>
  <c r="E334" i="9"/>
  <c r="E333" i="9"/>
  <c r="E332" i="9"/>
  <c r="E331" i="9"/>
  <c r="E330" i="9"/>
  <c r="E329" i="9"/>
  <c r="E328" i="9"/>
  <c r="E327" i="9"/>
  <c r="E326" i="9"/>
  <c r="E325" i="9"/>
  <c r="E324" i="9"/>
  <c r="E323" i="9"/>
  <c r="E322" i="9"/>
  <c r="E321" i="9"/>
  <c r="E320" i="9"/>
  <c r="E319" i="9"/>
  <c r="E318" i="9"/>
  <c r="E317" i="9"/>
  <c r="E316" i="9"/>
  <c r="E315" i="9"/>
  <c r="E314" i="9"/>
  <c r="E313" i="9"/>
  <c r="E312" i="9"/>
  <c r="E311" i="9"/>
  <c r="E310" i="9"/>
  <c r="E309" i="9"/>
  <c r="E308" i="9"/>
  <c r="E307" i="9"/>
  <c r="E306" i="9"/>
  <c r="E305" i="9"/>
  <c r="E304" i="9"/>
  <c r="E303" i="9"/>
  <c r="E302" i="9"/>
  <c r="E301" i="9"/>
  <c r="E300" i="9"/>
  <c r="E299" i="9"/>
  <c r="E298" i="9"/>
  <c r="E297" i="9"/>
  <c r="E296" i="9"/>
  <c r="E295" i="9"/>
  <c r="E294" i="9"/>
  <c r="E293" i="9"/>
  <c r="E292" i="9"/>
  <c r="E291" i="9"/>
  <c r="E290" i="9"/>
  <c r="E289" i="9"/>
  <c r="E288" i="9"/>
  <c r="E287" i="9"/>
  <c r="E286" i="9"/>
  <c r="E285" i="9"/>
  <c r="E284" i="9"/>
  <c r="E283" i="9"/>
  <c r="E282" i="9"/>
  <c r="E281" i="9"/>
  <c r="E280" i="9"/>
  <c r="E279" i="9"/>
  <c r="E278" i="9"/>
  <c r="E277" i="9"/>
  <c r="E276" i="9"/>
  <c r="E275" i="9"/>
  <c r="E274" i="9"/>
  <c r="E273" i="9"/>
  <c r="E272" i="9"/>
  <c r="E271" i="9"/>
  <c r="E270" i="9"/>
  <c r="E269" i="9"/>
  <c r="E268" i="9"/>
  <c r="E267" i="9"/>
  <c r="E266" i="9"/>
  <c r="E265" i="9"/>
  <c r="E264" i="9"/>
  <c r="E263" i="9"/>
  <c r="E262" i="9"/>
  <c r="E261" i="9"/>
  <c r="E260" i="9"/>
  <c r="E259" i="9"/>
  <c r="E258" i="9"/>
  <c r="E257" i="9"/>
  <c r="E256" i="9"/>
  <c r="E255" i="9"/>
  <c r="E254" i="9"/>
  <c r="E253" i="9"/>
  <c r="E252" i="9"/>
  <c r="E251" i="9"/>
  <c r="E250" i="9"/>
  <c r="E249" i="9"/>
  <c r="E248" i="9"/>
  <c r="E247" i="9"/>
  <c r="E246" i="9"/>
  <c r="E245" i="9"/>
  <c r="E244" i="9"/>
  <c r="E243" i="9"/>
  <c r="E242" i="9"/>
  <c r="E241" i="9"/>
  <c r="E240" i="9"/>
  <c r="E239" i="9"/>
  <c r="E238" i="9"/>
  <c r="E237" i="9"/>
  <c r="E236" i="9"/>
  <c r="E235" i="9"/>
  <c r="E234" i="9"/>
  <c r="E233" i="9"/>
  <c r="E232" i="9"/>
  <c r="E231" i="9"/>
  <c r="E230" i="9"/>
  <c r="E229" i="9"/>
  <c r="E228" i="9"/>
  <c r="E227" i="9"/>
  <c r="E226" i="9"/>
  <c r="E225" i="9"/>
  <c r="E224" i="9"/>
  <c r="E223" i="9"/>
  <c r="E222" i="9"/>
  <c r="E221" i="9"/>
  <c r="E220" i="9"/>
  <c r="E219" i="9"/>
  <c r="E218" i="9"/>
  <c r="E217" i="9"/>
  <c r="E216" i="9"/>
  <c r="E215" i="9"/>
  <c r="E214" i="9"/>
  <c r="E213" i="9"/>
  <c r="E212" i="9"/>
  <c r="E211" i="9"/>
  <c r="E210" i="9"/>
  <c r="E209" i="9"/>
  <c r="E208" i="9"/>
  <c r="E207" i="9"/>
  <c r="E206" i="9"/>
  <c r="E205" i="9"/>
  <c r="E204" i="9"/>
  <c r="E203" i="9"/>
  <c r="E202" i="9"/>
  <c r="E201" i="9"/>
  <c r="E200" i="9"/>
  <c r="E199" i="9"/>
  <c r="E198" i="9"/>
  <c r="E197" i="9"/>
  <c r="E196" i="9"/>
  <c r="E195" i="9"/>
  <c r="E194" i="9"/>
  <c r="E193" i="9"/>
  <c r="E192" i="9"/>
  <c r="E191" i="9"/>
  <c r="E190" i="9"/>
  <c r="E189" i="9"/>
  <c r="E188" i="9"/>
  <c r="E187" i="9"/>
  <c r="E186" i="9"/>
  <c r="E185" i="9"/>
  <c r="E184" i="9"/>
  <c r="E183" i="9"/>
  <c r="E182" i="9"/>
  <c r="E181" i="9"/>
  <c r="E180" i="9"/>
  <c r="E179" i="9"/>
  <c r="E178" i="9"/>
  <c r="E177" i="9"/>
  <c r="E176" i="9"/>
  <c r="E175" i="9"/>
  <c r="E174" i="9"/>
  <c r="E173" i="9"/>
  <c r="E172" i="9"/>
  <c r="E171" i="9"/>
  <c r="E170" i="9"/>
  <c r="E169" i="9"/>
  <c r="E168" i="9"/>
  <c r="E167" i="9"/>
  <c r="E166" i="9"/>
  <c r="E165" i="9"/>
  <c r="E164" i="9"/>
  <c r="E163" i="9"/>
  <c r="E162" i="9"/>
  <c r="E161" i="9"/>
  <c r="E160" i="9"/>
  <c r="E159" i="9"/>
  <c r="E158" i="9"/>
  <c r="E157" i="9"/>
  <c r="E156" i="9"/>
  <c r="E155" i="9"/>
  <c r="E154" i="9"/>
  <c r="E153" i="9"/>
  <c r="E152" i="9"/>
  <c r="E151" i="9"/>
  <c r="E150" i="9"/>
  <c r="E149" i="9"/>
  <c r="E148" i="9"/>
  <c r="E147" i="9"/>
  <c r="E146" i="9"/>
  <c r="E145" i="9"/>
  <c r="E143" i="9"/>
  <c r="E142" i="9"/>
  <c r="E141" i="9"/>
  <c r="E140" i="9"/>
  <c r="E139" i="9"/>
  <c r="E138" i="9"/>
  <c r="E137" i="9"/>
  <c r="E136" i="9"/>
  <c r="E135" i="9"/>
  <c r="E134" i="9"/>
  <c r="E133" i="9"/>
  <c r="E132" i="9"/>
  <c r="E131" i="9"/>
  <c r="E130" i="9"/>
  <c r="E129" i="9"/>
  <c r="E128" i="9"/>
  <c r="E127" i="9"/>
  <c r="E126" i="9"/>
  <c r="E125" i="9"/>
  <c r="E124" i="9"/>
  <c r="E123" i="9"/>
  <c r="E122" i="9"/>
  <c r="E121" i="9"/>
  <c r="E120" i="9"/>
  <c r="E119" i="9"/>
  <c r="E118" i="9"/>
  <c r="E117" i="9"/>
  <c r="E116" i="9"/>
  <c r="E115" i="9"/>
  <c r="E114" i="9"/>
  <c r="E113" i="9"/>
  <c r="E112" i="9"/>
  <c r="E111" i="9"/>
  <c r="E110" i="9"/>
  <c r="E109" i="9"/>
  <c r="E108" i="9"/>
  <c r="E107" i="9"/>
  <c r="E106" i="9"/>
  <c r="E105" i="9"/>
  <c r="E104" i="9"/>
  <c r="E103" i="9"/>
  <c r="E102" i="9"/>
  <c r="E101" i="9"/>
  <c r="E100" i="9"/>
  <c r="E99" i="9"/>
  <c r="E98" i="9"/>
  <c r="E97" i="9"/>
  <c r="E96" i="9"/>
  <c r="E95" i="9"/>
  <c r="E94" i="9"/>
  <c r="E93" i="9"/>
  <c r="E92" i="9"/>
  <c r="E91" i="9"/>
  <c r="E90" i="9"/>
  <c r="E89" i="9"/>
  <c r="E88" i="9"/>
  <c r="E87" i="9"/>
  <c r="E86" i="9"/>
  <c r="E85" i="9"/>
  <c r="E84" i="9"/>
  <c r="E83" i="9"/>
  <c r="E81" i="9"/>
  <c r="E80" i="9"/>
  <c r="E79" i="9"/>
  <c r="E78" i="9"/>
  <c r="E77" i="9"/>
  <c r="E76" i="9"/>
  <c r="E75" i="9"/>
  <c r="E74" i="9"/>
  <c r="E73" i="9"/>
  <c r="E72" i="9"/>
  <c r="E71" i="9"/>
  <c r="E70" i="9"/>
  <c r="E69" i="9"/>
  <c r="E68" i="9"/>
  <c r="E67" i="9"/>
  <c r="E66" i="9"/>
  <c r="E65" i="9"/>
  <c r="E64" i="9"/>
  <c r="E63" i="9"/>
  <c r="E62" i="9"/>
  <c r="E61" i="9"/>
  <c r="E60" i="9"/>
  <c r="E59" i="9"/>
  <c r="E58" i="9"/>
  <c r="E57" i="9"/>
  <c r="E56" i="9"/>
  <c r="E55" i="9"/>
  <c r="E54" i="9"/>
  <c r="E53" i="9"/>
  <c r="E52" i="9"/>
  <c r="E51" i="9"/>
  <c r="E50" i="9"/>
  <c r="E49" i="9"/>
  <c r="E48" i="9"/>
  <c r="E47" i="9"/>
  <c r="E46" i="9"/>
  <c r="E45" i="9"/>
  <c r="E44" i="9"/>
  <c r="E43" i="9"/>
  <c r="E42" i="9"/>
  <c r="E40" i="9"/>
  <c r="E39" i="9"/>
  <c r="E34" i="9"/>
  <c r="E32" i="9"/>
  <c r="E22" i="9"/>
  <c r="Q462" i="9" l="1"/>
  <c r="E462" i="9" s="1"/>
  <c r="Q461" i="9"/>
  <c r="Q460" i="9"/>
  <c r="E460" i="9" s="1"/>
  <c r="Q459" i="9"/>
  <c r="Q458" i="9"/>
  <c r="Q457" i="9"/>
  <c r="Q456" i="9"/>
  <c r="Q455" i="9"/>
  <c r="Q454" i="9"/>
  <c r="Q453" i="9"/>
  <c r="Q452" i="9"/>
  <c r="Q451" i="9"/>
  <c r="Q450" i="9"/>
  <c r="Q449" i="9"/>
  <c r="E449" i="9" s="1"/>
  <c r="Q448" i="9"/>
  <c r="Q447" i="9"/>
  <c r="Q446" i="9"/>
  <c r="Q445" i="9"/>
  <c r="Q444" i="9"/>
  <c r="Q443" i="9"/>
  <c r="Q442" i="9"/>
  <c r="Q441" i="9"/>
  <c r="Q440" i="9"/>
  <c r="Q439" i="9"/>
  <c r="Q438" i="9"/>
  <c r="Q437" i="9"/>
  <c r="Q436" i="9"/>
  <c r="Q435" i="9"/>
  <c r="Q434" i="9"/>
  <c r="Q433" i="9"/>
  <c r="Q432" i="9"/>
  <c r="Q431" i="9"/>
  <c r="Q430" i="9"/>
  <c r="Q429" i="9"/>
  <c r="Q428" i="9"/>
  <c r="Q427" i="9"/>
  <c r="Q426" i="9"/>
  <c r="Q425" i="9"/>
  <c r="Q424" i="9"/>
  <c r="Q423" i="9"/>
  <c r="Q422" i="9"/>
  <c r="Q421" i="9"/>
  <c r="Q420" i="9"/>
  <c r="Q419" i="9"/>
  <c r="Q418" i="9"/>
  <c r="Q417" i="9"/>
  <c r="Q416" i="9"/>
  <c r="Q415" i="9"/>
  <c r="Q414" i="9"/>
  <c r="Q413" i="9"/>
  <c r="Q412" i="9"/>
  <c r="Q411" i="9"/>
  <c r="Q410" i="9"/>
  <c r="Q409" i="9"/>
  <c r="Q408" i="9"/>
  <c r="Q407" i="9"/>
  <c r="Q406" i="9"/>
  <c r="Q405" i="9"/>
  <c r="Q404" i="9"/>
  <c r="Q403" i="9"/>
  <c r="Q402" i="9"/>
  <c r="Q401" i="9"/>
  <c r="Q400" i="9"/>
  <c r="Q399" i="9"/>
  <c r="E399" i="9" s="1"/>
  <c r="Q398" i="9"/>
  <c r="Q397" i="9"/>
  <c r="Q396" i="9"/>
  <c r="Q395" i="9"/>
  <c r="Q394" i="9"/>
  <c r="Q393" i="9"/>
  <c r="Q392" i="9"/>
  <c r="Q391" i="9"/>
  <c r="Q390" i="9"/>
  <c r="Q389" i="9"/>
  <c r="Q388" i="9"/>
  <c r="Q387" i="9"/>
  <c r="Q386" i="9"/>
  <c r="Q385" i="9"/>
  <c r="Q384" i="9"/>
  <c r="Q383" i="9"/>
  <c r="Q382" i="9"/>
  <c r="Q381" i="9"/>
  <c r="Q380" i="9"/>
  <c r="Q379" i="9"/>
  <c r="Q378" i="9"/>
  <c r="Q377" i="9"/>
  <c r="Q376" i="9"/>
  <c r="Q375" i="9"/>
  <c r="E375" i="9" s="1"/>
  <c r="Q374" i="9"/>
  <c r="Q373" i="9"/>
  <c r="Q372" i="9"/>
  <c r="Q371" i="9"/>
  <c r="Q370" i="9"/>
  <c r="Q369" i="9"/>
  <c r="Q368" i="9"/>
  <c r="Q367" i="9"/>
  <c r="Q366" i="9"/>
  <c r="Q365" i="9"/>
  <c r="Q364" i="9"/>
  <c r="Q363" i="9"/>
  <c r="Q362" i="9"/>
  <c r="Q361" i="9"/>
  <c r="Q360" i="9"/>
  <c r="Q359" i="9"/>
  <c r="Q358" i="9"/>
  <c r="Q357" i="9"/>
  <c r="Q356" i="9"/>
  <c r="Q355" i="9"/>
  <c r="Q354" i="9"/>
  <c r="Q353" i="9"/>
  <c r="Q352" i="9"/>
  <c r="Q351" i="9"/>
  <c r="Q350" i="9"/>
  <c r="Q349" i="9"/>
  <c r="Q348" i="9"/>
  <c r="Q347" i="9"/>
  <c r="Q346" i="9"/>
  <c r="Q345" i="9"/>
  <c r="Q344" i="9"/>
  <c r="Q343" i="9"/>
  <c r="Q342" i="9"/>
  <c r="Q341" i="9"/>
  <c r="Q340" i="9"/>
  <c r="Q339" i="9"/>
  <c r="Q338" i="9"/>
  <c r="Q337" i="9"/>
  <c r="Q336" i="9"/>
  <c r="Q335" i="9"/>
  <c r="Q334" i="9"/>
  <c r="Q333" i="9"/>
  <c r="Q332" i="9"/>
  <c r="Q331" i="9"/>
  <c r="Q330" i="9"/>
  <c r="Q329" i="9"/>
  <c r="Q328" i="9"/>
  <c r="Q327" i="9"/>
  <c r="Q326" i="9"/>
  <c r="Q325" i="9"/>
  <c r="Q324" i="9"/>
  <c r="Q323" i="9"/>
  <c r="Q322" i="9"/>
  <c r="Q321" i="9"/>
  <c r="Q320" i="9"/>
  <c r="Q319" i="9"/>
  <c r="Q318" i="9"/>
  <c r="Q317" i="9"/>
  <c r="Q316" i="9"/>
  <c r="Q315" i="9"/>
  <c r="Q314" i="9"/>
  <c r="Q313" i="9"/>
  <c r="Q312" i="9"/>
  <c r="Q311" i="9"/>
  <c r="Q310" i="9"/>
  <c r="Q309" i="9"/>
  <c r="Q308" i="9"/>
  <c r="Q307" i="9"/>
  <c r="Q306" i="9"/>
  <c r="Q305" i="9"/>
  <c r="Q304" i="9"/>
  <c r="Q303" i="9"/>
  <c r="Q302" i="9"/>
  <c r="Q301" i="9"/>
  <c r="Q300" i="9"/>
  <c r="Q299" i="9"/>
  <c r="Q298" i="9"/>
  <c r="Q297" i="9"/>
  <c r="Q296" i="9"/>
  <c r="Q295" i="9"/>
  <c r="Q294" i="9"/>
  <c r="Q293" i="9"/>
  <c r="Q292" i="9"/>
  <c r="Q291" i="9"/>
  <c r="Q290" i="9"/>
  <c r="Q289" i="9"/>
  <c r="Q288" i="9"/>
  <c r="Q287" i="9"/>
  <c r="Q286" i="9"/>
  <c r="Q285" i="9"/>
  <c r="Q284" i="9"/>
  <c r="Q283" i="9"/>
  <c r="Q282" i="9"/>
  <c r="Q281" i="9"/>
  <c r="Q280" i="9"/>
  <c r="Q279" i="9"/>
  <c r="Q278" i="9"/>
  <c r="Q277" i="9"/>
  <c r="Q276" i="9"/>
  <c r="Q275" i="9"/>
  <c r="Q274" i="9"/>
  <c r="Q273" i="9"/>
  <c r="Q272" i="9"/>
  <c r="Q271" i="9"/>
  <c r="Q270" i="9"/>
  <c r="Q269" i="9"/>
  <c r="Q268" i="9"/>
  <c r="Q267" i="9"/>
  <c r="Q266" i="9"/>
  <c r="Q265" i="9"/>
  <c r="Q264" i="9"/>
  <c r="Q263" i="9"/>
  <c r="Q262" i="9"/>
  <c r="Q261" i="9"/>
  <c r="Q260" i="9"/>
  <c r="Q259" i="9"/>
  <c r="Q258" i="9"/>
  <c r="Q257" i="9"/>
  <c r="Q256" i="9"/>
  <c r="Q255" i="9"/>
  <c r="Q254" i="9"/>
  <c r="Q253" i="9"/>
  <c r="Q252" i="9"/>
  <c r="Q251" i="9"/>
  <c r="Q250" i="9"/>
  <c r="Q249" i="9"/>
  <c r="Q248" i="9"/>
  <c r="Q247" i="9"/>
  <c r="Q246" i="9"/>
  <c r="Q245" i="9"/>
  <c r="Q244" i="9"/>
  <c r="Q243" i="9"/>
  <c r="Q242" i="9"/>
  <c r="Q241" i="9"/>
  <c r="Q240" i="9"/>
  <c r="Q239" i="9"/>
  <c r="Q238" i="9"/>
  <c r="Q237" i="9"/>
  <c r="Q236" i="9"/>
  <c r="Q235" i="9"/>
  <c r="Q234" i="9"/>
  <c r="Q233" i="9"/>
  <c r="Q232" i="9"/>
  <c r="Q231" i="9"/>
  <c r="Q230" i="9"/>
  <c r="Q229" i="9"/>
  <c r="Q228" i="9"/>
  <c r="Q227" i="9"/>
  <c r="Q226" i="9"/>
  <c r="Q225" i="9"/>
  <c r="Q224" i="9"/>
  <c r="Q223" i="9"/>
  <c r="Q222" i="9"/>
  <c r="Q221" i="9"/>
  <c r="Q220" i="9"/>
  <c r="Q219" i="9"/>
  <c r="Q218" i="9"/>
  <c r="Q217" i="9"/>
  <c r="Q216" i="9"/>
  <c r="Q215" i="9"/>
  <c r="Q214" i="9"/>
  <c r="Q213" i="9"/>
  <c r="Q212" i="9"/>
  <c r="Q211" i="9"/>
  <c r="Q210" i="9"/>
  <c r="Q209" i="9"/>
  <c r="Q208" i="9"/>
  <c r="Q207" i="9"/>
  <c r="Q206" i="9"/>
  <c r="Q205" i="9"/>
  <c r="Q204" i="9"/>
  <c r="Q203" i="9"/>
  <c r="Q202" i="9"/>
  <c r="Q201" i="9"/>
  <c r="Q200" i="9"/>
  <c r="Q199" i="9"/>
  <c r="Q198" i="9"/>
  <c r="Q197" i="9"/>
  <c r="Q196" i="9"/>
  <c r="Q195" i="9"/>
  <c r="Q194" i="9"/>
  <c r="Q193" i="9"/>
  <c r="Q192" i="9"/>
  <c r="Q191" i="9"/>
  <c r="Q190" i="9"/>
  <c r="Q189" i="9"/>
  <c r="Q188" i="9"/>
  <c r="Q187" i="9"/>
  <c r="Q186" i="9"/>
  <c r="Q185" i="9"/>
  <c r="Q184" i="9"/>
  <c r="Q183" i="9"/>
  <c r="Q182" i="9"/>
  <c r="Q181" i="9"/>
  <c r="Q180" i="9"/>
  <c r="Q179" i="9"/>
  <c r="Q178" i="9"/>
  <c r="Q177" i="9"/>
  <c r="Q176" i="9"/>
  <c r="Q175" i="9"/>
  <c r="Q174" i="9"/>
  <c r="Q173" i="9"/>
  <c r="Q172" i="9"/>
  <c r="Q171" i="9"/>
  <c r="Q170" i="9"/>
  <c r="Q169" i="9"/>
  <c r="Q168" i="9"/>
  <c r="Q167" i="9"/>
  <c r="Q166" i="9"/>
  <c r="Q165" i="9"/>
  <c r="Q164" i="9"/>
  <c r="Q163" i="9"/>
  <c r="Q162" i="9"/>
  <c r="Q161" i="9"/>
  <c r="Q160" i="9"/>
  <c r="Q159" i="9"/>
  <c r="Q158" i="9"/>
  <c r="Q157" i="9"/>
  <c r="Q156" i="9"/>
  <c r="Q155" i="9"/>
  <c r="Q154" i="9"/>
  <c r="Q153" i="9"/>
  <c r="Q152" i="9"/>
  <c r="Q151" i="9"/>
  <c r="Q150" i="9"/>
  <c r="Q149" i="9"/>
  <c r="Q148" i="9"/>
  <c r="Q147" i="9"/>
  <c r="Q146" i="9"/>
  <c r="Q145" i="9"/>
  <c r="Q144" i="9"/>
  <c r="E144" i="9" s="1"/>
  <c r="Q143" i="9"/>
  <c r="Q142" i="9"/>
  <c r="Q141" i="9"/>
  <c r="Q140" i="9"/>
  <c r="Q139" i="9"/>
  <c r="Q138" i="9"/>
  <c r="Q137" i="9"/>
  <c r="Q136" i="9"/>
  <c r="Q135" i="9"/>
  <c r="Q134" i="9"/>
  <c r="Q133" i="9"/>
  <c r="Q132" i="9"/>
  <c r="Q131" i="9"/>
  <c r="Q130" i="9"/>
  <c r="Q129" i="9"/>
  <c r="Q128" i="9"/>
  <c r="Q127" i="9"/>
  <c r="Q126" i="9"/>
  <c r="Q125" i="9"/>
  <c r="Q124" i="9"/>
  <c r="Q123" i="9"/>
  <c r="Q122" i="9"/>
  <c r="Q121" i="9"/>
  <c r="Q120" i="9"/>
  <c r="Q119" i="9"/>
  <c r="Q118" i="9"/>
  <c r="Q117" i="9"/>
  <c r="Q116" i="9"/>
  <c r="Q115" i="9"/>
  <c r="Q114" i="9"/>
  <c r="Q113" i="9"/>
  <c r="Q112" i="9"/>
  <c r="Q111" i="9"/>
  <c r="Q110" i="9"/>
  <c r="Q109" i="9"/>
  <c r="Q108" i="9"/>
  <c r="Q107" i="9"/>
  <c r="Q106" i="9"/>
  <c r="Q105" i="9"/>
  <c r="Q104" i="9"/>
  <c r="Q103" i="9"/>
  <c r="Q102" i="9"/>
  <c r="Q101" i="9"/>
  <c r="Q100" i="9"/>
  <c r="Q99" i="9"/>
  <c r="Q98" i="9"/>
  <c r="Q97" i="9"/>
  <c r="Q96" i="9"/>
  <c r="Q95" i="9"/>
  <c r="Q94" i="9"/>
  <c r="Q93" i="9"/>
  <c r="Q92" i="9"/>
  <c r="Q91" i="9"/>
  <c r="Q90" i="9"/>
  <c r="Q89" i="9"/>
  <c r="Q88" i="9"/>
  <c r="Q87" i="9"/>
  <c r="Q86" i="9"/>
  <c r="Q85" i="9"/>
  <c r="Q84" i="9"/>
  <c r="Q83" i="9"/>
  <c r="Q82" i="9"/>
  <c r="E82" i="9" s="1"/>
  <c r="Q81" i="9"/>
  <c r="Q80" i="9"/>
  <c r="Q79" i="9"/>
  <c r="Q78" i="9"/>
  <c r="Q77" i="9"/>
  <c r="Q76" i="9"/>
  <c r="Q75" i="9"/>
  <c r="Q74" i="9"/>
  <c r="Q73" i="9"/>
  <c r="Q72" i="9"/>
  <c r="Q71" i="9"/>
  <c r="Q70" i="9"/>
  <c r="Q69" i="9"/>
  <c r="Q68" i="9"/>
  <c r="Q67" i="9"/>
  <c r="Q66" i="9"/>
  <c r="Q65" i="9"/>
  <c r="Q64" i="9"/>
  <c r="Q63" i="9"/>
  <c r="Q62" i="9"/>
  <c r="Q61" i="9"/>
  <c r="Q60" i="9"/>
  <c r="Q59" i="9"/>
  <c r="Q58" i="9"/>
  <c r="Q57" i="9"/>
  <c r="Q56" i="9"/>
  <c r="Q55" i="9"/>
  <c r="Q54" i="9"/>
  <c r="Q53" i="9"/>
  <c r="Q52" i="9"/>
  <c r="Q51" i="9"/>
  <c r="Q50" i="9"/>
  <c r="Q49" i="9"/>
  <c r="Q48" i="9"/>
  <c r="Q47" i="9"/>
  <c r="Q46" i="9"/>
  <c r="Q45" i="9"/>
  <c r="Q44" i="9"/>
  <c r="Q43" i="9"/>
  <c r="Q42" i="9"/>
  <c r="Q41" i="9"/>
  <c r="E41" i="9" s="1"/>
  <c r="Q40" i="9"/>
  <c r="Q39" i="9"/>
  <c r="Q38" i="9"/>
  <c r="E38" i="9" s="1"/>
  <c r="Q37" i="9"/>
  <c r="E37" i="9" s="1"/>
  <c r="Q36" i="9"/>
  <c r="E36" i="9" s="1"/>
  <c r="Q35" i="9"/>
  <c r="E35" i="9" s="1"/>
  <c r="Q34" i="9"/>
  <c r="Q33" i="9"/>
  <c r="E33" i="9" s="1"/>
  <c r="Q32" i="9"/>
  <c r="Q31" i="9"/>
  <c r="E31" i="9" s="1"/>
  <c r="Q30" i="9"/>
  <c r="E30" i="9" s="1"/>
  <c r="Q29" i="9"/>
  <c r="E29" i="9" s="1"/>
  <c r="Q28" i="9"/>
  <c r="E28" i="9" s="1"/>
  <c r="Q27" i="9"/>
  <c r="E27" i="9" s="1"/>
  <c r="Q26" i="9"/>
  <c r="E26" i="9" s="1"/>
  <c r="Q25" i="9"/>
  <c r="E25" i="9" s="1"/>
  <c r="Q24" i="9"/>
  <c r="E24" i="9" s="1"/>
  <c r="Q23" i="9"/>
  <c r="E23" i="9" s="1"/>
  <c r="Q22" i="9"/>
  <c r="Q21" i="9"/>
  <c r="E21" i="9" s="1"/>
  <c r="Q20" i="9"/>
  <c r="E20" i="9" s="1"/>
  <c r="Q19" i="9"/>
  <c r="E19" i="9" s="1"/>
  <c r="Q18" i="9"/>
  <c r="E18" i="9" s="1"/>
  <c r="Q17" i="9"/>
  <c r="E17" i="9" s="1"/>
  <c r="Q16" i="9"/>
  <c r="E16" i="9" s="1"/>
  <c r="Q15" i="9"/>
  <c r="E15" i="9" s="1"/>
  <c r="Q14" i="9"/>
  <c r="E14" i="9" s="1"/>
  <c r="Q13" i="9"/>
  <c r="E13" i="9" s="1"/>
  <c r="A14" i="9"/>
  <c r="A15" i="9" s="1"/>
  <c r="A16" i="9" s="1"/>
  <c r="A17" i="9" s="1"/>
  <c r="H11" i="12" l="1"/>
  <c r="K1" i="12" l="1"/>
  <c r="B3" i="11"/>
  <c r="A3" i="10"/>
  <c r="A4" i="9"/>
  <c r="A3" i="8"/>
  <c r="A3" i="7"/>
  <c r="A3" i="5" l="1"/>
  <c r="A3" i="4"/>
  <c r="A1" i="3"/>
  <c r="L22" i="12" l="1"/>
  <c r="I21" i="12"/>
  <c r="H21" i="12"/>
  <c r="L76" i="12" l="1"/>
  <c r="D135" i="12"/>
  <c r="D136" i="12"/>
  <c r="D137" i="12"/>
  <c r="D138" i="12"/>
  <c r="D139" i="12"/>
  <c r="D140" i="12"/>
  <c r="D22" i="12"/>
  <c r="D23" i="12"/>
  <c r="D24" i="12"/>
  <c r="D25" i="12"/>
  <c r="D26" i="12"/>
  <c r="D27" i="12"/>
  <c r="D28" i="12"/>
  <c r="D30" i="12"/>
  <c r="D31" i="12"/>
  <c r="D32" i="12"/>
  <c r="D33" i="12"/>
  <c r="D34" i="12"/>
  <c r="D35" i="12"/>
  <c r="D36" i="12"/>
  <c r="D37" i="12"/>
  <c r="D38" i="12"/>
  <c r="D39" i="12"/>
  <c r="D40" i="12"/>
  <c r="D41" i="12"/>
  <c r="D42" i="12"/>
  <c r="D43" i="12"/>
  <c r="D44" i="12"/>
  <c r="D45" i="12"/>
  <c r="D46" i="12"/>
  <c r="D47" i="12"/>
  <c r="D48" i="12"/>
  <c r="D49" i="12"/>
  <c r="D50" i="12"/>
  <c r="D51" i="12"/>
  <c r="D52" i="12"/>
  <c r="D53" i="12"/>
  <c r="D54" i="12"/>
  <c r="D55" i="12"/>
  <c r="D56" i="12"/>
  <c r="D57" i="12"/>
  <c r="D58" i="12"/>
  <c r="D60" i="12"/>
  <c r="D61" i="12"/>
  <c r="D62" i="12"/>
  <c r="D63" i="12"/>
  <c r="D64" i="12"/>
  <c r="D65" i="12"/>
  <c r="D66" i="12"/>
  <c r="D67" i="12"/>
  <c r="D68" i="12"/>
  <c r="D69" i="12"/>
  <c r="D70" i="12"/>
  <c r="D71" i="12"/>
  <c r="D72" i="12"/>
  <c r="D73" i="12"/>
  <c r="D74" i="12"/>
  <c r="D76" i="12"/>
  <c r="D77" i="12"/>
  <c r="D78" i="12"/>
  <c r="D79" i="12"/>
  <c r="D80" i="12"/>
  <c r="D81" i="12"/>
  <c r="D82" i="12"/>
  <c r="D83" i="12"/>
  <c r="D84" i="12"/>
  <c r="D85" i="12"/>
  <c r="D86" i="12"/>
  <c r="D88" i="12"/>
  <c r="D89" i="12"/>
  <c r="D90" i="12"/>
  <c r="D91" i="12"/>
  <c r="D92" i="12"/>
  <c r="D93" i="12"/>
  <c r="D95" i="12"/>
  <c r="D96" i="12"/>
  <c r="D97" i="12"/>
  <c r="D98" i="12"/>
  <c r="D99" i="12"/>
  <c r="D100" i="12"/>
  <c r="D102" i="12"/>
  <c r="D103" i="12"/>
  <c r="D104" i="12"/>
  <c r="D105" i="12"/>
  <c r="D106" i="12"/>
  <c r="D108" i="12"/>
  <c r="D109" i="12"/>
  <c r="D110" i="12"/>
  <c r="D111" i="12"/>
  <c r="D112" i="12"/>
  <c r="D113" i="12"/>
  <c r="D114" i="12"/>
  <c r="D115" i="12"/>
  <c r="D116" i="12"/>
  <c r="D117" i="12"/>
  <c r="D118" i="12"/>
  <c r="D119" i="12"/>
  <c r="D120" i="12"/>
  <c r="D121" i="12"/>
  <c r="D122" i="12"/>
  <c r="D123" i="12"/>
  <c r="D124" i="12"/>
  <c r="D125" i="12"/>
  <c r="D126" i="12"/>
  <c r="D127" i="12"/>
  <c r="D128" i="12"/>
  <c r="D129" i="12"/>
  <c r="D130" i="12"/>
  <c r="D131" i="12"/>
  <c r="D132" i="12"/>
  <c r="D133" i="12"/>
  <c r="D134" i="12"/>
  <c r="D142" i="12"/>
  <c r="D143" i="12"/>
  <c r="D144" i="12"/>
  <c r="D145" i="12"/>
  <c r="D146" i="12"/>
  <c r="D147" i="12"/>
  <c r="D148" i="12"/>
  <c r="D149" i="12"/>
  <c r="D150" i="12"/>
  <c r="D151" i="12"/>
  <c r="D152" i="12"/>
  <c r="D153" i="12"/>
  <c r="D154" i="12"/>
  <c r="D155" i="12"/>
  <c r="D156" i="12"/>
  <c r="D157" i="12"/>
  <c r="D158" i="12"/>
  <c r="D159" i="12"/>
  <c r="D160" i="12"/>
  <c r="D161" i="12"/>
  <c r="D162" i="12"/>
  <c r="D163" i="12"/>
  <c r="D164" i="12"/>
  <c r="D165" i="12"/>
  <c r="D166" i="12"/>
  <c r="D167" i="12"/>
  <c r="D168" i="12"/>
  <c r="D169" i="12"/>
  <c r="D170" i="12"/>
  <c r="D171" i="12"/>
  <c r="D172" i="12"/>
  <c r="D173" i="12"/>
  <c r="D174" i="12"/>
  <c r="D176" i="12"/>
  <c r="D177" i="12"/>
  <c r="D178" i="12"/>
  <c r="D179" i="12"/>
  <c r="D180" i="12"/>
  <c r="D181" i="12"/>
  <c r="D185" i="12"/>
  <c r="D190" i="12"/>
  <c r="D191" i="12"/>
  <c r="D192" i="12"/>
  <c r="D193" i="12"/>
  <c r="D194" i="12"/>
  <c r="D195" i="12"/>
  <c r="D196" i="12"/>
  <c r="D197" i="12"/>
  <c r="D198" i="12"/>
  <c r="D202" i="12"/>
  <c r="D203" i="12"/>
  <c r="D141" i="12" l="1"/>
  <c r="D175" i="12"/>
  <c r="D182" i="12"/>
  <c r="D94" i="12"/>
  <c r="D87" i="12"/>
  <c r="D59" i="12"/>
  <c r="D199" i="12"/>
  <c r="D101" i="12"/>
  <c r="D75" i="12"/>
  <c r="D107" i="12"/>
  <c r="D184" i="12" l="1"/>
  <c r="D186" i="12" s="1"/>
  <c r="C19" i="11" l="1"/>
  <c r="K19" i="11"/>
  <c r="J19" i="11"/>
  <c r="I19" i="11"/>
  <c r="H19" i="11"/>
  <c r="G19" i="11"/>
  <c r="F19" i="11"/>
  <c r="E19" i="11"/>
  <c r="D19" i="11"/>
  <c r="E24" i="6" l="1"/>
  <c r="D8" i="6" l="1"/>
  <c r="D7" i="12" l="1"/>
  <c r="D13" i="6"/>
  <c r="D11" i="12" s="1"/>
  <c r="E8" i="6"/>
  <c r="E70" i="6"/>
  <c r="D70" i="6"/>
  <c r="D20" i="12" s="1"/>
  <c r="E55" i="6"/>
  <c r="D55" i="6"/>
  <c r="D19" i="12" s="1"/>
  <c r="E50" i="6"/>
  <c r="D50" i="6"/>
  <c r="D18" i="12" s="1"/>
  <c r="E45" i="6"/>
  <c r="E40" i="6"/>
  <c r="D45" i="6"/>
  <c r="D17" i="12" s="1"/>
  <c r="D40" i="6"/>
  <c r="D16" i="12" s="1"/>
  <c r="E35" i="6"/>
  <c r="D35" i="6"/>
  <c r="D15" i="12" s="1"/>
  <c r="E30" i="6"/>
  <c r="D30" i="6"/>
  <c r="D14" i="12" s="1"/>
  <c r="D24" i="6"/>
  <c r="D13" i="12" s="1"/>
  <c r="E18" i="6"/>
  <c r="D18" i="6"/>
  <c r="D12" i="12" s="1"/>
  <c r="E13" i="6" l="1"/>
  <c r="E11" i="12" s="1"/>
  <c r="G11" i="12" s="1"/>
  <c r="E7" i="12"/>
  <c r="D21" i="12"/>
  <c r="D187" i="12" s="1"/>
  <c r="D71" i="6"/>
  <c r="F88" i="8"/>
  <c r="E88" i="8"/>
  <c r="E71" i="6" l="1"/>
  <c r="G10" i="8"/>
  <c r="I199" i="12"/>
  <c r="F199" i="12"/>
  <c r="I182" i="12"/>
  <c r="I175" i="12"/>
  <c r="I141" i="12"/>
  <c r="I107" i="12"/>
  <c r="I101" i="12"/>
  <c r="I94" i="12"/>
  <c r="I87" i="12"/>
  <c r="I75" i="12"/>
  <c r="I59" i="12"/>
  <c r="F177" i="12"/>
  <c r="F178" i="12"/>
  <c r="F179" i="12"/>
  <c r="F180" i="12"/>
  <c r="F181" i="12"/>
  <c r="F176" i="12"/>
  <c r="F143" i="12"/>
  <c r="F144" i="12"/>
  <c r="F145" i="12"/>
  <c r="F146" i="12"/>
  <c r="F147" i="12"/>
  <c r="F148" i="12"/>
  <c r="F149" i="12"/>
  <c r="F150" i="12"/>
  <c r="F151" i="12"/>
  <c r="F152" i="12"/>
  <c r="F153" i="12"/>
  <c r="F154" i="12"/>
  <c r="F155" i="12"/>
  <c r="F156" i="12"/>
  <c r="F157" i="12"/>
  <c r="F158" i="12"/>
  <c r="F159" i="12"/>
  <c r="F160" i="12"/>
  <c r="F161" i="12"/>
  <c r="F162" i="12"/>
  <c r="F163" i="12"/>
  <c r="F164" i="12"/>
  <c r="F165" i="12"/>
  <c r="F166" i="12"/>
  <c r="F167" i="12"/>
  <c r="F168" i="12"/>
  <c r="F169" i="12"/>
  <c r="F170" i="12"/>
  <c r="F171" i="12"/>
  <c r="F172" i="12"/>
  <c r="F173" i="12"/>
  <c r="F174" i="12"/>
  <c r="F142" i="12"/>
  <c r="F140" i="12"/>
  <c r="F139" i="12"/>
  <c r="F138" i="12"/>
  <c r="F137" i="12"/>
  <c r="F136" i="12"/>
  <c r="F135" i="12"/>
  <c r="F134" i="12"/>
  <c r="F133" i="12"/>
  <c r="F132" i="12"/>
  <c r="F131" i="12"/>
  <c r="F130" i="12"/>
  <c r="F129" i="12"/>
  <c r="F128" i="12"/>
  <c r="F127" i="12"/>
  <c r="F126" i="12"/>
  <c r="F125" i="12"/>
  <c r="F124" i="12"/>
  <c r="F123" i="12"/>
  <c r="F122" i="12"/>
  <c r="F121" i="12"/>
  <c r="F120" i="12"/>
  <c r="F119" i="12"/>
  <c r="F118" i="12"/>
  <c r="F114" i="12"/>
  <c r="F115" i="12"/>
  <c r="F116" i="12"/>
  <c r="F117" i="12"/>
  <c r="F113" i="12"/>
  <c r="F109" i="12"/>
  <c r="F110" i="12"/>
  <c r="F111" i="12"/>
  <c r="F112" i="12"/>
  <c r="F108" i="12"/>
  <c r="F103" i="12"/>
  <c r="F104" i="12"/>
  <c r="F105" i="12"/>
  <c r="F106" i="12"/>
  <c r="F102" i="12"/>
  <c r="F96" i="12"/>
  <c r="F97" i="12"/>
  <c r="F98" i="12"/>
  <c r="F99" i="12"/>
  <c r="F100" i="12"/>
  <c r="F95" i="12"/>
  <c r="F89" i="12"/>
  <c r="F90" i="12"/>
  <c r="F91" i="12"/>
  <c r="F92" i="12"/>
  <c r="F93" i="12"/>
  <c r="F88" i="12"/>
  <c r="F77" i="12"/>
  <c r="F78" i="12"/>
  <c r="F79" i="12"/>
  <c r="F80" i="12"/>
  <c r="F81" i="12"/>
  <c r="F82" i="12"/>
  <c r="F83" i="12"/>
  <c r="F84" i="12"/>
  <c r="F85" i="12"/>
  <c r="F86" i="12"/>
  <c r="F76" i="12"/>
  <c r="F61" i="12"/>
  <c r="F62" i="12"/>
  <c r="F63" i="12"/>
  <c r="F64" i="12"/>
  <c r="F65" i="12"/>
  <c r="F66" i="12"/>
  <c r="F67" i="12"/>
  <c r="F68" i="12"/>
  <c r="F69" i="12"/>
  <c r="F70" i="12"/>
  <c r="F71" i="12"/>
  <c r="F72" i="12"/>
  <c r="F73" i="12"/>
  <c r="F74" i="12"/>
  <c r="F60" i="12"/>
  <c r="F23" i="12"/>
  <c r="F24" i="12"/>
  <c r="F25" i="12"/>
  <c r="F26" i="12"/>
  <c r="F27" i="12"/>
  <c r="F28" i="12"/>
  <c r="F30" i="12"/>
  <c r="F31" i="12"/>
  <c r="F32" i="12"/>
  <c r="F33" i="12"/>
  <c r="F34" i="12"/>
  <c r="F35" i="12"/>
  <c r="F36" i="12"/>
  <c r="F37" i="12"/>
  <c r="F38" i="12"/>
  <c r="F39" i="12"/>
  <c r="F40" i="12"/>
  <c r="F41" i="12"/>
  <c r="F42" i="12"/>
  <c r="F43" i="12"/>
  <c r="F44" i="12"/>
  <c r="F45" i="12"/>
  <c r="F46" i="12"/>
  <c r="F47" i="12"/>
  <c r="F48" i="12"/>
  <c r="F49" i="12"/>
  <c r="F50" i="12"/>
  <c r="F51" i="12"/>
  <c r="F52" i="12"/>
  <c r="F53" i="12"/>
  <c r="F54" i="12"/>
  <c r="F55" i="12"/>
  <c r="F56" i="12"/>
  <c r="F57" i="12"/>
  <c r="F58" i="12"/>
  <c r="F22" i="12"/>
  <c r="F182" i="12" l="1"/>
  <c r="F87" i="12"/>
  <c r="F94" i="12"/>
  <c r="F75" i="12"/>
  <c r="F107" i="12"/>
  <c r="F141" i="12"/>
  <c r="F101" i="12"/>
  <c r="F59" i="12"/>
  <c r="F175" i="12"/>
  <c r="I184" i="12"/>
  <c r="I187" i="12" s="1"/>
  <c r="G191" i="8"/>
  <c r="G190" i="8"/>
  <c r="G189" i="8"/>
  <c r="G188" i="8"/>
  <c r="G187" i="8"/>
  <c r="G186" i="8"/>
  <c r="G182" i="8"/>
  <c r="G181" i="8"/>
  <c r="G180" i="8"/>
  <c r="G179" i="8"/>
  <c r="G178" i="8"/>
  <c r="G177" i="8"/>
  <c r="G176" i="8"/>
  <c r="G175" i="8"/>
  <c r="G174" i="8"/>
  <c r="G173" i="8"/>
  <c r="G172" i="8"/>
  <c r="G171" i="8"/>
  <c r="G170" i="8"/>
  <c r="G169" i="8"/>
  <c r="G168" i="8"/>
  <c r="G167" i="8"/>
  <c r="G166" i="8"/>
  <c r="G165" i="8"/>
  <c r="G164" i="8"/>
  <c r="G163" i="8"/>
  <c r="G162" i="8"/>
  <c r="G161" i="8"/>
  <c r="G160" i="8"/>
  <c r="G159" i="8"/>
  <c r="G158" i="8"/>
  <c r="G157" i="8"/>
  <c r="G156" i="8"/>
  <c r="G155" i="8"/>
  <c r="G154" i="8"/>
  <c r="G153" i="8"/>
  <c r="G152" i="8"/>
  <c r="G151" i="8"/>
  <c r="G150" i="8"/>
  <c r="G146" i="8"/>
  <c r="G145" i="8"/>
  <c r="G144" i="8"/>
  <c r="G143" i="8"/>
  <c r="G142" i="8"/>
  <c r="G141" i="8"/>
  <c r="G139" i="8"/>
  <c r="G138" i="8"/>
  <c r="G137" i="8"/>
  <c r="G136" i="8"/>
  <c r="G135" i="8"/>
  <c r="G134" i="8"/>
  <c r="G133" i="8"/>
  <c r="G132" i="8"/>
  <c r="G131" i="8"/>
  <c r="G129" i="8"/>
  <c r="G128" i="8"/>
  <c r="G127" i="8"/>
  <c r="G126" i="8"/>
  <c r="G124" i="8"/>
  <c r="G123" i="8"/>
  <c r="G122" i="8"/>
  <c r="G121" i="8"/>
  <c r="G119" i="8"/>
  <c r="G118" i="8"/>
  <c r="G117" i="8"/>
  <c r="G116" i="8"/>
  <c r="G115" i="8"/>
  <c r="G113" i="8"/>
  <c r="G112" i="8"/>
  <c r="G111" i="8"/>
  <c r="G110" i="8"/>
  <c r="G109" i="8"/>
  <c r="G104" i="8"/>
  <c r="G103" i="8"/>
  <c r="G102" i="8"/>
  <c r="G101" i="8"/>
  <c r="G100" i="8"/>
  <c r="G96" i="8"/>
  <c r="G95" i="8"/>
  <c r="G94" i="8"/>
  <c r="G93" i="8"/>
  <c r="G92" i="8"/>
  <c r="G91" i="8"/>
  <c r="G87" i="8"/>
  <c r="G86" i="8"/>
  <c r="G85" i="8"/>
  <c r="G84" i="8"/>
  <c r="G83" i="8"/>
  <c r="G82" i="8"/>
  <c r="G78" i="8"/>
  <c r="G77" i="8"/>
  <c r="G76" i="8"/>
  <c r="G75" i="8"/>
  <c r="G74" i="8"/>
  <c r="G73" i="8"/>
  <c r="G72" i="8"/>
  <c r="G71" i="8"/>
  <c r="G70" i="8"/>
  <c r="G69" i="8"/>
  <c r="G68" i="8"/>
  <c r="G64" i="8"/>
  <c r="G63" i="8"/>
  <c r="G62" i="8"/>
  <c r="G61" i="8"/>
  <c r="G60" i="8"/>
  <c r="G59" i="8"/>
  <c r="G58" i="8"/>
  <c r="G57" i="8"/>
  <c r="G56" i="8"/>
  <c r="G55" i="8"/>
  <c r="G54" i="8"/>
  <c r="G53" i="8"/>
  <c r="G52" i="8"/>
  <c r="G51" i="8"/>
  <c r="G50" i="8"/>
  <c r="G46" i="8"/>
  <c r="G45" i="8"/>
  <c r="G44" i="8"/>
  <c r="G43" i="8"/>
  <c r="G42" i="8"/>
  <c r="G41" i="8"/>
  <c r="G40" i="8"/>
  <c r="G39" i="8"/>
  <c r="G38" i="8"/>
  <c r="G37" i="8"/>
  <c r="G35" i="8"/>
  <c r="G33" i="8"/>
  <c r="G32" i="8"/>
  <c r="G28" i="8"/>
  <c r="G27" i="8"/>
  <c r="G26" i="8"/>
  <c r="G25" i="8"/>
  <c r="G24" i="8"/>
  <c r="G23" i="8"/>
  <c r="G22" i="8"/>
  <c r="G21" i="8"/>
  <c r="G20" i="8"/>
  <c r="G19" i="8"/>
  <c r="G18" i="8"/>
  <c r="G16" i="8"/>
  <c r="G15" i="8"/>
  <c r="G14" i="8"/>
  <c r="G13" i="8"/>
  <c r="G12" i="8"/>
  <c r="G11" i="8"/>
  <c r="I194" i="8"/>
  <c r="H194" i="8"/>
  <c r="F192" i="8"/>
  <c r="E192" i="8"/>
  <c r="F183" i="8"/>
  <c r="E183" i="8"/>
  <c r="F147" i="8"/>
  <c r="E147" i="8"/>
  <c r="F105" i="8"/>
  <c r="F97" i="8"/>
  <c r="F79" i="8"/>
  <c r="E79" i="8"/>
  <c r="F65" i="8"/>
  <c r="E65" i="8"/>
  <c r="F47" i="8"/>
  <c r="F17" i="6"/>
  <c r="F16" i="6"/>
  <c r="F10" i="6"/>
  <c r="F12" i="6"/>
  <c r="F11" i="6"/>
  <c r="F7" i="6"/>
  <c r="F6" i="6"/>
  <c r="F184" i="12" l="1"/>
  <c r="F187" i="12" s="1"/>
  <c r="G8" i="12"/>
  <c r="J8" i="12" s="1"/>
  <c r="G7" i="12"/>
  <c r="J7" i="12" s="1"/>
  <c r="G9" i="12"/>
  <c r="J9" i="12" s="1"/>
  <c r="F18" i="6"/>
  <c r="G29" i="8"/>
  <c r="F8" i="6"/>
  <c r="F13" i="6" s="1"/>
  <c r="F194" i="8"/>
  <c r="G6" i="9" s="1"/>
  <c r="G192" i="8"/>
  <c r="G10" i="12" l="1"/>
  <c r="J10" i="12" s="1"/>
  <c r="J11" i="12" s="1"/>
  <c r="D4" i="12"/>
  <c r="D3" i="12"/>
  <c r="D204" i="12" l="1"/>
  <c r="G204" i="12" s="1"/>
  <c r="J204" i="12" s="1"/>
  <c r="E139" i="12"/>
  <c r="N32" i="10"/>
  <c r="N31" i="10"/>
  <c r="N30" i="10"/>
  <c r="N29" i="10"/>
  <c r="N28" i="10"/>
  <c r="N27" i="10"/>
  <c r="N26" i="10"/>
  <c r="N25" i="10"/>
  <c r="N24" i="10"/>
  <c r="N23" i="10"/>
  <c r="N9" i="10"/>
  <c r="N10" i="10"/>
  <c r="N11" i="10"/>
  <c r="N12" i="10"/>
  <c r="N13" i="10"/>
  <c r="N14" i="10"/>
  <c r="N15" i="10"/>
  <c r="N16" i="10"/>
  <c r="N17" i="10"/>
  <c r="N8" i="10"/>
  <c r="A1" i="4"/>
  <c r="A1" i="8" s="1"/>
  <c r="G190" i="12"/>
  <c r="J190" i="12" s="1"/>
  <c r="G191" i="12"/>
  <c r="J191" i="12" s="1"/>
  <c r="G202" i="12"/>
  <c r="J202" i="12" s="1"/>
  <c r="G192" i="12"/>
  <c r="J192" i="12" s="1"/>
  <c r="G193" i="12"/>
  <c r="J193" i="12" s="1"/>
  <c r="G194" i="12"/>
  <c r="J194" i="12" s="1"/>
  <c r="G195" i="12"/>
  <c r="J195" i="12" s="1"/>
  <c r="G196" i="12"/>
  <c r="J196" i="12" s="1"/>
  <c r="G197" i="12"/>
  <c r="J197" i="12" s="1"/>
  <c r="G198" i="12"/>
  <c r="J198" i="12" s="1"/>
  <c r="L9" i="11"/>
  <c r="E71" i="12"/>
  <c r="E72" i="12"/>
  <c r="E73" i="12"/>
  <c r="E74" i="12"/>
  <c r="E64" i="12"/>
  <c r="E65" i="12"/>
  <c r="E66" i="12"/>
  <c r="E67" i="12"/>
  <c r="E68" i="12"/>
  <c r="E69" i="12"/>
  <c r="E70" i="12"/>
  <c r="M9" i="11"/>
  <c r="M184" i="12"/>
  <c r="L184" i="12"/>
  <c r="D183" i="8"/>
  <c r="E166" i="12"/>
  <c r="E167" i="12"/>
  <c r="E168" i="12"/>
  <c r="E169" i="12"/>
  <c r="E170" i="12"/>
  <c r="E171" i="12"/>
  <c r="E172" i="12"/>
  <c r="E173" i="12"/>
  <c r="E174" i="12"/>
  <c r="E41" i="12"/>
  <c r="E42" i="12"/>
  <c r="E43" i="12"/>
  <c r="M152" i="12"/>
  <c r="L152" i="12"/>
  <c r="M150" i="12"/>
  <c r="L150" i="12"/>
  <c r="M148" i="12"/>
  <c r="L148" i="12"/>
  <c r="M146" i="12"/>
  <c r="L146" i="12"/>
  <c r="M144" i="12"/>
  <c r="L144" i="12"/>
  <c r="M142" i="12"/>
  <c r="L142" i="12"/>
  <c r="E143" i="12"/>
  <c r="E144" i="12"/>
  <c r="E145" i="12"/>
  <c r="E146" i="12"/>
  <c r="E147" i="12"/>
  <c r="E148" i="12"/>
  <c r="E149" i="12"/>
  <c r="E150" i="12"/>
  <c r="E151" i="12"/>
  <c r="E152" i="12"/>
  <c r="E153" i="12"/>
  <c r="E154" i="12"/>
  <c r="E155" i="12"/>
  <c r="E156" i="12"/>
  <c r="E157" i="12"/>
  <c r="E158" i="12"/>
  <c r="E159" i="12"/>
  <c r="E160" i="12"/>
  <c r="E161" i="12"/>
  <c r="E162" i="12"/>
  <c r="E163" i="12"/>
  <c r="E164" i="12"/>
  <c r="E165" i="12"/>
  <c r="E142" i="12"/>
  <c r="H175" i="12"/>
  <c r="M49" i="12"/>
  <c r="L49" i="12"/>
  <c r="E97" i="8"/>
  <c r="E105" i="8"/>
  <c r="M176" i="12"/>
  <c r="M130" i="12"/>
  <c r="M129" i="12"/>
  <c r="M128" i="12"/>
  <c r="M127" i="12"/>
  <c r="M126" i="12"/>
  <c r="M121" i="12"/>
  <c r="M120" i="12"/>
  <c r="M119" i="12"/>
  <c r="M118" i="12"/>
  <c r="M112" i="12"/>
  <c r="M111" i="12"/>
  <c r="M110" i="12"/>
  <c r="M109" i="12"/>
  <c r="M108" i="12"/>
  <c r="M102" i="12"/>
  <c r="M95" i="12"/>
  <c r="M88" i="12"/>
  <c r="M76" i="12"/>
  <c r="M24" i="12"/>
  <c r="M23" i="12"/>
  <c r="M22" i="12"/>
  <c r="G203" i="12"/>
  <c r="J203" i="12" s="1"/>
  <c r="F21" i="6"/>
  <c r="F22" i="6"/>
  <c r="F23" i="6"/>
  <c r="F33" i="6"/>
  <c r="F34" i="6"/>
  <c r="F38" i="6"/>
  <c r="F39" i="6"/>
  <c r="F43" i="6"/>
  <c r="F44" i="6"/>
  <c r="F48" i="6"/>
  <c r="F49" i="6"/>
  <c r="F53" i="6"/>
  <c r="F54" i="6"/>
  <c r="F58" i="6"/>
  <c r="F66" i="6"/>
  <c r="F67" i="6"/>
  <c r="F69" i="6"/>
  <c r="F59" i="6"/>
  <c r="F60" i="6"/>
  <c r="F61" i="6"/>
  <c r="F62" i="6"/>
  <c r="F63" i="6"/>
  <c r="F64" i="6"/>
  <c r="F65" i="6"/>
  <c r="F68" i="6"/>
  <c r="E12" i="12"/>
  <c r="G12" i="12" s="1"/>
  <c r="J12" i="12" s="1"/>
  <c r="E13" i="12"/>
  <c r="G13" i="12" s="1"/>
  <c r="J13" i="12" s="1"/>
  <c r="E15" i="12"/>
  <c r="G15" i="12" s="1"/>
  <c r="J15" i="12" s="1"/>
  <c r="E16" i="12"/>
  <c r="G16" i="12" s="1"/>
  <c r="J16" i="12" s="1"/>
  <c r="E17" i="12"/>
  <c r="G17" i="12" s="1"/>
  <c r="J17" i="12" s="1"/>
  <c r="E18" i="12"/>
  <c r="G18" i="12" s="1"/>
  <c r="J18" i="12" s="1"/>
  <c r="E19" i="12"/>
  <c r="G19" i="12" s="1"/>
  <c r="J19" i="12" s="1"/>
  <c r="E20" i="12"/>
  <c r="G20" i="12" s="1"/>
  <c r="J20" i="12" s="1"/>
  <c r="E22" i="12"/>
  <c r="E23" i="12"/>
  <c r="L23" i="12"/>
  <c r="E24" i="12"/>
  <c r="L24" i="12"/>
  <c r="E25" i="12"/>
  <c r="E26" i="12"/>
  <c r="E27" i="12"/>
  <c r="E28" i="12"/>
  <c r="E30" i="12"/>
  <c r="E31" i="12"/>
  <c r="E32" i="12"/>
  <c r="E33" i="12"/>
  <c r="E34" i="12"/>
  <c r="E35" i="12"/>
  <c r="E36" i="12"/>
  <c r="E37" i="12"/>
  <c r="E38" i="12"/>
  <c r="E39" i="12"/>
  <c r="E40" i="12"/>
  <c r="E44" i="12"/>
  <c r="E45" i="12"/>
  <c r="E47" i="12"/>
  <c r="E49" i="12"/>
  <c r="E50" i="12"/>
  <c r="E51" i="12"/>
  <c r="E52" i="12"/>
  <c r="E53" i="12"/>
  <c r="E54" i="12"/>
  <c r="E55" i="12"/>
  <c r="E56" i="12"/>
  <c r="E57" i="12"/>
  <c r="E58" i="12"/>
  <c r="H59" i="12"/>
  <c r="E60" i="12"/>
  <c r="E61" i="12"/>
  <c r="E62" i="12"/>
  <c r="E63" i="12"/>
  <c r="H75" i="12"/>
  <c r="E76" i="12"/>
  <c r="E77" i="12"/>
  <c r="E78" i="12"/>
  <c r="E79" i="12"/>
  <c r="E80" i="12"/>
  <c r="E81" i="12"/>
  <c r="E82" i="12"/>
  <c r="E83" i="12"/>
  <c r="E84" i="12"/>
  <c r="E85" i="12"/>
  <c r="E86" i="12"/>
  <c r="H87" i="12"/>
  <c r="E88" i="12"/>
  <c r="L88" i="12"/>
  <c r="E89" i="12"/>
  <c r="E90" i="12"/>
  <c r="E91" i="12"/>
  <c r="E92" i="12"/>
  <c r="E93" i="12"/>
  <c r="H94" i="12"/>
  <c r="E95" i="12"/>
  <c r="L95" i="12"/>
  <c r="E96" i="12"/>
  <c r="E97" i="12"/>
  <c r="E98" i="12"/>
  <c r="E99" i="12"/>
  <c r="E100" i="12"/>
  <c r="H101" i="12"/>
  <c r="E102" i="12"/>
  <c r="L102" i="12"/>
  <c r="E103" i="12"/>
  <c r="E104" i="12"/>
  <c r="E105" i="12"/>
  <c r="E106" i="12"/>
  <c r="H107" i="12"/>
  <c r="E108" i="12"/>
  <c r="L108" i="12"/>
  <c r="E109" i="12"/>
  <c r="L109" i="12"/>
  <c r="E110" i="12"/>
  <c r="L110" i="12"/>
  <c r="E111" i="12"/>
  <c r="L111" i="12"/>
  <c r="E112" i="12"/>
  <c r="L112" i="12"/>
  <c r="E113" i="12"/>
  <c r="E114" i="12"/>
  <c r="E115" i="12"/>
  <c r="E116" i="12"/>
  <c r="E117" i="12"/>
  <c r="E118" i="12"/>
  <c r="L118" i="12"/>
  <c r="E119" i="12"/>
  <c r="L119" i="12"/>
  <c r="E120" i="12"/>
  <c r="L120" i="12"/>
  <c r="E121" i="12"/>
  <c r="L121" i="12"/>
  <c r="E122" i="12"/>
  <c r="E123" i="12"/>
  <c r="E124" i="12"/>
  <c r="E125" i="12"/>
  <c r="E126" i="12"/>
  <c r="L126" i="12"/>
  <c r="E127" i="12"/>
  <c r="L127" i="12"/>
  <c r="E128" i="12"/>
  <c r="L128" i="12"/>
  <c r="E129" i="12"/>
  <c r="L129" i="12"/>
  <c r="E130" i="12"/>
  <c r="L130" i="12"/>
  <c r="E131" i="12"/>
  <c r="E132" i="12"/>
  <c r="E133" i="12"/>
  <c r="E134" i="12"/>
  <c r="E135" i="12"/>
  <c r="E136" i="12"/>
  <c r="E137" i="12"/>
  <c r="E138" i="12"/>
  <c r="E140" i="12"/>
  <c r="H141" i="12"/>
  <c r="E176" i="12"/>
  <c r="L176" i="12"/>
  <c r="E177" i="12"/>
  <c r="E178" i="12"/>
  <c r="E179" i="12"/>
  <c r="E180" i="12"/>
  <c r="E181" i="12"/>
  <c r="H182" i="12"/>
  <c r="E199" i="12"/>
  <c r="H199" i="12"/>
  <c r="B2" i="11"/>
  <c r="C2" i="11"/>
  <c r="F27" i="6"/>
  <c r="F28" i="6"/>
  <c r="F29" i="6"/>
  <c r="L17" i="11"/>
  <c r="M17" i="11"/>
  <c r="A2" i="10"/>
  <c r="B2" i="10"/>
  <c r="A2" i="9"/>
  <c r="B2" i="9"/>
  <c r="F5" i="9"/>
  <c r="A2" i="8"/>
  <c r="B2" i="8"/>
  <c r="D47" i="8"/>
  <c r="D65" i="8"/>
  <c r="D79" i="8"/>
  <c r="D88" i="8"/>
  <c r="D97" i="8"/>
  <c r="D105" i="8"/>
  <c r="D147" i="8"/>
  <c r="D192" i="8"/>
  <c r="A2" i="7"/>
  <c r="B2" i="7"/>
  <c r="F62" i="7"/>
  <c r="E14" i="12"/>
  <c r="G14" i="12" s="1"/>
  <c r="J14" i="12" s="1"/>
  <c r="A2" i="6"/>
  <c r="B2" i="6"/>
  <c r="A2" i="5"/>
  <c r="B2" i="5"/>
  <c r="A2" i="4"/>
  <c r="B2" i="4"/>
  <c r="D2" i="12" l="1"/>
  <c r="B1" i="11"/>
  <c r="A1" i="7"/>
  <c r="E21" i="12"/>
  <c r="G26" i="12"/>
  <c r="J26" i="12" s="1"/>
  <c r="G39" i="12"/>
  <c r="J39" i="12" s="1"/>
  <c r="G35" i="12"/>
  <c r="J35" i="12" s="1"/>
  <c r="G41" i="12"/>
  <c r="J41" i="12" s="1"/>
  <c r="G31" i="12"/>
  <c r="J31" i="12" s="1"/>
  <c r="G130" i="12"/>
  <c r="J130" i="12" s="1"/>
  <c r="G114" i="12"/>
  <c r="J114" i="12" s="1"/>
  <c r="G104" i="12"/>
  <c r="J104" i="12" s="1"/>
  <c r="G84" i="12"/>
  <c r="J84" i="12" s="1"/>
  <c r="G118" i="12"/>
  <c r="J118" i="12" s="1"/>
  <c r="G92" i="12"/>
  <c r="J92" i="12" s="1"/>
  <c r="G96" i="12"/>
  <c r="J96" i="12" s="1"/>
  <c r="G124" i="12"/>
  <c r="J124" i="12" s="1"/>
  <c r="G111" i="12"/>
  <c r="J111" i="12" s="1"/>
  <c r="G80" i="12"/>
  <c r="J80" i="12" s="1"/>
  <c r="G100" i="12"/>
  <c r="J100" i="12" s="1"/>
  <c r="G61" i="12"/>
  <c r="J61" i="12" s="1"/>
  <c r="G70" i="12"/>
  <c r="J70" i="12" s="1"/>
  <c r="G66" i="12"/>
  <c r="J66" i="12" s="1"/>
  <c r="G73" i="12"/>
  <c r="J73" i="12" s="1"/>
  <c r="G161" i="12"/>
  <c r="J161" i="12" s="1"/>
  <c r="G153" i="12"/>
  <c r="J153" i="12" s="1"/>
  <c r="G145" i="12"/>
  <c r="J145" i="12" s="1"/>
  <c r="G144" i="12"/>
  <c r="J144" i="12" s="1"/>
  <c r="G33" i="12"/>
  <c r="J33" i="12" s="1"/>
  <c r="G126" i="12"/>
  <c r="J126" i="12" s="1"/>
  <c r="G122" i="12"/>
  <c r="J122" i="12" s="1"/>
  <c r="G116" i="12"/>
  <c r="J116" i="12" s="1"/>
  <c r="G106" i="12"/>
  <c r="J106" i="12" s="1"/>
  <c r="G98" i="12"/>
  <c r="J98" i="12" s="1"/>
  <c r="G90" i="12"/>
  <c r="J90" i="12" s="1"/>
  <c r="G86" i="12"/>
  <c r="J86" i="12" s="1"/>
  <c r="G82" i="12"/>
  <c r="J82" i="12" s="1"/>
  <c r="G78" i="12"/>
  <c r="J78" i="12" s="1"/>
  <c r="G63" i="12"/>
  <c r="J63" i="12" s="1"/>
  <c r="G139" i="12"/>
  <c r="J139" i="12" s="1"/>
  <c r="G37" i="12"/>
  <c r="J37" i="12" s="1"/>
  <c r="G24" i="12"/>
  <c r="J24" i="12" s="1"/>
  <c r="G152" i="12"/>
  <c r="J152" i="12" s="1"/>
  <c r="G28" i="12"/>
  <c r="J28" i="12" s="1"/>
  <c r="G160" i="12"/>
  <c r="J160" i="12" s="1"/>
  <c r="G68" i="12"/>
  <c r="J68" i="12" s="1"/>
  <c r="G64" i="12"/>
  <c r="J64" i="12" s="1"/>
  <c r="G165" i="12"/>
  <c r="J165" i="12" s="1"/>
  <c r="G157" i="12"/>
  <c r="J157" i="12" s="1"/>
  <c r="G149" i="12"/>
  <c r="J149" i="12" s="1"/>
  <c r="G164" i="12"/>
  <c r="J164" i="12" s="1"/>
  <c r="G156" i="12"/>
  <c r="J156" i="12" s="1"/>
  <c r="G148" i="12"/>
  <c r="J148" i="12" s="1"/>
  <c r="G25" i="12"/>
  <c r="J25" i="12" s="1"/>
  <c r="G180" i="12"/>
  <c r="J180" i="12" s="1"/>
  <c r="G178" i="12"/>
  <c r="J178" i="12" s="1"/>
  <c r="G140" i="12"/>
  <c r="J140" i="12" s="1"/>
  <c r="G137" i="12"/>
  <c r="J137" i="12" s="1"/>
  <c r="G135" i="12"/>
  <c r="J135" i="12" s="1"/>
  <c r="G133" i="12"/>
  <c r="J133" i="12" s="1"/>
  <c r="G131" i="12"/>
  <c r="J131" i="12" s="1"/>
  <c r="G127" i="12"/>
  <c r="J127" i="12" s="1"/>
  <c r="G119" i="12"/>
  <c r="J119" i="12" s="1"/>
  <c r="G112" i="12"/>
  <c r="J112" i="12" s="1"/>
  <c r="G108" i="12"/>
  <c r="J108" i="12" s="1"/>
  <c r="G102" i="12"/>
  <c r="J102" i="12" s="1"/>
  <c r="G88" i="12"/>
  <c r="J88" i="12" s="1"/>
  <c r="G76" i="12"/>
  <c r="J76" i="12" s="1"/>
  <c r="G58" i="12"/>
  <c r="J58" i="12" s="1"/>
  <c r="G56" i="12"/>
  <c r="J56" i="12" s="1"/>
  <c r="G54" i="12"/>
  <c r="J54" i="12" s="1"/>
  <c r="G52" i="12"/>
  <c r="J52" i="12" s="1"/>
  <c r="G50" i="12"/>
  <c r="J50" i="12" s="1"/>
  <c r="G45" i="12"/>
  <c r="J45" i="12" s="1"/>
  <c r="G43" i="12"/>
  <c r="G169" i="12"/>
  <c r="J169" i="12" s="1"/>
  <c r="G123" i="12"/>
  <c r="J123" i="12" s="1"/>
  <c r="G117" i="12"/>
  <c r="J117" i="12" s="1"/>
  <c r="G113" i="12"/>
  <c r="J113" i="12" s="1"/>
  <c r="G105" i="12"/>
  <c r="G103" i="12"/>
  <c r="J103" i="12" s="1"/>
  <c r="G97" i="12"/>
  <c r="J97" i="12" s="1"/>
  <c r="G93" i="12"/>
  <c r="J93" i="12" s="1"/>
  <c r="G91" i="12"/>
  <c r="J91" i="12" s="1"/>
  <c r="G89" i="12"/>
  <c r="J89" i="12" s="1"/>
  <c r="G85" i="12"/>
  <c r="J85" i="12" s="1"/>
  <c r="G83" i="12"/>
  <c r="J83" i="12" s="1"/>
  <c r="G81" i="12"/>
  <c r="J81" i="12" s="1"/>
  <c r="G79" i="12"/>
  <c r="J79" i="12" s="1"/>
  <c r="G77" i="12"/>
  <c r="J77" i="12" s="1"/>
  <c r="G62" i="12"/>
  <c r="J62" i="12" s="1"/>
  <c r="G60" i="12"/>
  <c r="J60" i="12" s="1"/>
  <c r="G47" i="12"/>
  <c r="J47" i="12" s="1"/>
  <c r="G40" i="12"/>
  <c r="J40" i="12" s="1"/>
  <c r="G38" i="12"/>
  <c r="J38" i="12" s="1"/>
  <c r="G36" i="12"/>
  <c r="J36" i="12" s="1"/>
  <c r="G34" i="12"/>
  <c r="J34" i="12" s="1"/>
  <c r="G32" i="12"/>
  <c r="J32" i="12" s="1"/>
  <c r="G30" i="12"/>
  <c r="J30" i="12" s="1"/>
  <c r="G27" i="12"/>
  <c r="J27" i="12" s="1"/>
  <c r="G22" i="12"/>
  <c r="J22" i="12" s="1"/>
  <c r="G69" i="12"/>
  <c r="J69" i="12" s="1"/>
  <c r="G67" i="12"/>
  <c r="J67" i="12" s="1"/>
  <c r="G65" i="12"/>
  <c r="J65" i="12" s="1"/>
  <c r="G74" i="12"/>
  <c r="J74" i="12" s="1"/>
  <c r="G72" i="12"/>
  <c r="J72" i="12" s="1"/>
  <c r="G172" i="12"/>
  <c r="J172" i="12" s="1"/>
  <c r="G168" i="12"/>
  <c r="J168" i="12" s="1"/>
  <c r="G71" i="12"/>
  <c r="J71" i="12" s="1"/>
  <c r="G173" i="12"/>
  <c r="J173" i="12" s="1"/>
  <c r="G142" i="12"/>
  <c r="J142" i="12" s="1"/>
  <c r="G176" i="12"/>
  <c r="J176" i="12" s="1"/>
  <c r="G128" i="12"/>
  <c r="J128" i="12" s="1"/>
  <c r="G125" i="12"/>
  <c r="J125" i="12" s="1"/>
  <c r="G120" i="12"/>
  <c r="J120" i="12" s="1"/>
  <c r="G115" i="12"/>
  <c r="J115" i="12" s="1"/>
  <c r="G109" i="12"/>
  <c r="J109" i="12" s="1"/>
  <c r="G99" i="12"/>
  <c r="J99" i="12" s="1"/>
  <c r="G181" i="12"/>
  <c r="J181" i="12" s="1"/>
  <c r="G179" i="12"/>
  <c r="J179" i="12" s="1"/>
  <c r="G177" i="12"/>
  <c r="J177" i="12" s="1"/>
  <c r="G138" i="12"/>
  <c r="J138" i="12" s="1"/>
  <c r="G136" i="12"/>
  <c r="J136" i="12" s="1"/>
  <c r="G134" i="12"/>
  <c r="J134" i="12" s="1"/>
  <c r="G132" i="12"/>
  <c r="J132" i="12" s="1"/>
  <c r="G129" i="12"/>
  <c r="J129" i="12" s="1"/>
  <c r="G121" i="12"/>
  <c r="J121" i="12" s="1"/>
  <c r="G110" i="12"/>
  <c r="J110" i="12" s="1"/>
  <c r="G95" i="12"/>
  <c r="J95" i="12" s="1"/>
  <c r="G57" i="12"/>
  <c r="J57" i="12" s="1"/>
  <c r="G55" i="12"/>
  <c r="J55" i="12" s="1"/>
  <c r="G53" i="12"/>
  <c r="J53" i="12" s="1"/>
  <c r="G51" i="12"/>
  <c r="J51" i="12" s="1"/>
  <c r="G49" i="12"/>
  <c r="J49" i="12" s="1"/>
  <c r="G44" i="12"/>
  <c r="J44" i="12" s="1"/>
  <c r="G42" i="12"/>
  <c r="J42" i="12" s="1"/>
  <c r="G23" i="12"/>
  <c r="J23" i="12" s="1"/>
  <c r="G171" i="12"/>
  <c r="J171" i="12" s="1"/>
  <c r="G167" i="12"/>
  <c r="J167" i="12" s="1"/>
  <c r="G163" i="12"/>
  <c r="J163" i="12" s="1"/>
  <c r="G159" i="12"/>
  <c r="J159" i="12" s="1"/>
  <c r="G155" i="12"/>
  <c r="J155" i="12" s="1"/>
  <c r="G151" i="12"/>
  <c r="J151" i="12" s="1"/>
  <c r="G147" i="12"/>
  <c r="J147" i="12" s="1"/>
  <c r="G143" i="12"/>
  <c r="J143" i="12" s="1"/>
  <c r="G174" i="12"/>
  <c r="J174" i="12" s="1"/>
  <c r="G170" i="12"/>
  <c r="J170" i="12" s="1"/>
  <c r="G166" i="12"/>
  <c r="J166" i="12" s="1"/>
  <c r="G162" i="12"/>
  <c r="J162" i="12" s="1"/>
  <c r="G158" i="12"/>
  <c r="J158" i="12" s="1"/>
  <c r="G154" i="12"/>
  <c r="J154" i="12" s="1"/>
  <c r="G150" i="12"/>
  <c r="J150" i="12" s="1"/>
  <c r="G146" i="12"/>
  <c r="J146" i="12" s="1"/>
  <c r="G31" i="8"/>
  <c r="G36" i="8"/>
  <c r="E48" i="12"/>
  <c r="E46" i="12"/>
  <c r="G46" i="12" s="1"/>
  <c r="J46" i="12" s="1"/>
  <c r="G34" i="8"/>
  <c r="E47" i="8"/>
  <c r="E194" i="8" s="1"/>
  <c r="F6" i="9" s="1"/>
  <c r="G30" i="8"/>
  <c r="A1" i="6"/>
  <c r="F45" i="6"/>
  <c r="I11" i="11" s="1"/>
  <c r="I12" i="11" s="1"/>
  <c r="F70" i="6"/>
  <c r="F30" i="6"/>
  <c r="F24" i="6"/>
  <c r="F55" i="6"/>
  <c r="K11" i="11" s="1"/>
  <c r="K12" i="11" s="1"/>
  <c r="F50" i="6"/>
  <c r="F40" i="6"/>
  <c r="F35" i="6"/>
  <c r="G97" i="8"/>
  <c r="D11" i="11"/>
  <c r="D12" i="11" s="1"/>
  <c r="E107" i="12"/>
  <c r="E101" i="12"/>
  <c r="E94" i="12"/>
  <c r="E175" i="12"/>
  <c r="E75" i="12"/>
  <c r="H184" i="12"/>
  <c r="H187" i="12" s="1"/>
  <c r="A1" i="10"/>
  <c r="A1" i="9"/>
  <c r="A1" i="5"/>
  <c r="N26" i="11"/>
  <c r="N28" i="11" s="1"/>
  <c r="D205" i="12" s="1"/>
  <c r="G205" i="12"/>
  <c r="G207" i="12" s="1"/>
  <c r="N9" i="11"/>
  <c r="N17" i="11"/>
  <c r="J205" i="12"/>
  <c r="G199" i="12"/>
  <c r="D73" i="6"/>
  <c r="G147" i="8"/>
  <c r="C11" i="11"/>
  <c r="C12" i="11" s="1"/>
  <c r="G183" i="8"/>
  <c r="D194" i="8"/>
  <c r="D197" i="8" s="1"/>
  <c r="E141" i="12"/>
  <c r="F64" i="7"/>
  <c r="F65" i="7" s="1"/>
  <c r="E87" i="12"/>
  <c r="G105" i="8"/>
  <c r="G79" i="8"/>
  <c r="G88" i="8"/>
  <c r="G65" i="8"/>
  <c r="E182" i="12"/>
  <c r="G21" i="12" l="1"/>
  <c r="J94" i="12"/>
  <c r="J182" i="12"/>
  <c r="G94" i="12"/>
  <c r="E59" i="12"/>
  <c r="E184" i="12" s="1"/>
  <c r="E187" i="12" s="1"/>
  <c r="J43" i="12"/>
  <c r="G182" i="12"/>
  <c r="G48" i="12"/>
  <c r="J48" i="12" s="1"/>
  <c r="N30" i="11"/>
  <c r="D206" i="12" s="1"/>
  <c r="J105" i="12"/>
  <c r="J107" i="12" s="1"/>
  <c r="G47" i="8"/>
  <c r="G194" i="8" s="1"/>
  <c r="G7" i="9" s="1"/>
  <c r="F71" i="6"/>
  <c r="J11" i="11"/>
  <c r="J12" i="11" s="1"/>
  <c r="F7" i="9"/>
  <c r="G101" i="12"/>
  <c r="J101" i="12"/>
  <c r="J175" i="12"/>
  <c r="E11" i="11"/>
  <c r="E12" i="11" s="1"/>
  <c r="N32" i="11"/>
  <c r="D207" i="12" s="1"/>
  <c r="G11" i="11"/>
  <c r="G12" i="11" s="1"/>
  <c r="G206" i="12"/>
  <c r="G208" i="12" s="1"/>
  <c r="J207" i="12"/>
  <c r="F11" i="11"/>
  <c r="F12" i="11" s="1"/>
  <c r="G175" i="12"/>
  <c r="J75" i="12"/>
  <c r="G75" i="12"/>
  <c r="J87" i="12"/>
  <c r="G87" i="12"/>
  <c r="H11" i="11"/>
  <c r="H12" i="11" s="1"/>
  <c r="G107" i="12"/>
  <c r="J199" i="12"/>
  <c r="J206" i="12" s="1"/>
  <c r="J141" i="12"/>
  <c r="G141" i="12"/>
  <c r="J21" i="12" l="1"/>
  <c r="K10" i="12" s="1"/>
  <c r="G59" i="12"/>
  <c r="G184" i="12" s="1"/>
  <c r="J59" i="12"/>
  <c r="J184" i="12" s="1"/>
  <c r="K29" i="12" s="1"/>
  <c r="N34" i="11"/>
  <c r="D208" i="12" s="1"/>
  <c r="J208" i="12"/>
  <c r="K196" i="12"/>
  <c r="K198" i="12"/>
  <c r="K197" i="12"/>
  <c r="K190" i="12"/>
  <c r="K199" i="12"/>
  <c r="K193" i="12"/>
  <c r="K195" i="12"/>
  <c r="K194" i="12"/>
  <c r="K191" i="12"/>
  <c r="K192" i="12"/>
  <c r="J187" i="12" l="1"/>
  <c r="K13" i="12"/>
  <c r="K9" i="12"/>
  <c r="K8" i="12"/>
  <c r="K7" i="12"/>
  <c r="K11" i="12"/>
  <c r="G187" i="12"/>
  <c r="K12" i="12"/>
  <c r="K16" i="12"/>
  <c r="K15" i="12"/>
  <c r="K17" i="12"/>
  <c r="K21" i="12"/>
  <c r="K18" i="12"/>
  <c r="K20" i="12"/>
  <c r="K19" i="12"/>
  <c r="K14" i="12"/>
  <c r="K74" i="12"/>
  <c r="K31" i="12"/>
  <c r="K182" i="12"/>
  <c r="K145" i="12"/>
  <c r="K156" i="12"/>
  <c r="K181" i="12"/>
  <c r="K142" i="12"/>
  <c r="K45" i="12"/>
  <c r="K180" i="12"/>
  <c r="K154" i="12"/>
  <c r="K87" i="12"/>
  <c r="K89" i="12"/>
  <c r="K166" i="12"/>
  <c r="K23" i="12"/>
  <c r="K46" i="12"/>
  <c r="K113" i="12"/>
  <c r="K107" i="12"/>
  <c r="K146" i="12"/>
  <c r="K94" i="12"/>
  <c r="K59" i="12"/>
  <c r="K141" i="12"/>
  <c r="K43" i="12"/>
  <c r="K35" i="12"/>
  <c r="K64" i="12"/>
  <c r="K124" i="12"/>
  <c r="K174" i="12"/>
  <c r="K44" i="12"/>
  <c r="K157" i="12"/>
  <c r="K173" i="12"/>
  <c r="K131" i="12"/>
  <c r="K97" i="12"/>
  <c r="K68" i="12"/>
  <c r="K92" i="12"/>
  <c r="K151" i="12"/>
  <c r="K96" i="12"/>
  <c r="K52" i="12"/>
  <c r="K130" i="12"/>
  <c r="K171" i="12"/>
  <c r="K120" i="12"/>
  <c r="K184" i="12"/>
  <c r="K109" i="12"/>
  <c r="K115" i="12"/>
  <c r="K78" i="12"/>
  <c r="K118" i="12"/>
  <c r="K137" i="12"/>
  <c r="K24" i="12"/>
  <c r="K47" i="12"/>
  <c r="K144" i="12"/>
  <c r="K36" i="12"/>
  <c r="K55" i="12"/>
  <c r="K34" i="12"/>
  <c r="K88" i="12"/>
  <c r="K56" i="12"/>
  <c r="K123" i="12"/>
  <c r="K28" i="12"/>
  <c r="K38" i="12"/>
  <c r="K37" i="12"/>
  <c r="K168" i="12"/>
  <c r="K39" i="12"/>
  <c r="K111" i="12"/>
  <c r="K128" i="12"/>
  <c r="K129" i="12"/>
  <c r="K26" i="12"/>
  <c r="K27" i="12"/>
  <c r="K62" i="12"/>
  <c r="K126" i="12"/>
  <c r="K51" i="12"/>
  <c r="K179" i="12"/>
  <c r="K155" i="12"/>
  <c r="K134" i="12"/>
  <c r="K121" i="12"/>
  <c r="K80" i="12"/>
  <c r="K83" i="12"/>
  <c r="K100" i="12"/>
  <c r="K114" i="12"/>
  <c r="K81" i="12"/>
  <c r="K60" i="12"/>
  <c r="K165" i="12"/>
  <c r="K149" i="12"/>
  <c r="K91" i="12"/>
  <c r="K84" i="12"/>
  <c r="K25" i="12"/>
  <c r="K175" i="12"/>
  <c r="K106" i="12"/>
  <c r="K133" i="12"/>
  <c r="K127" i="12"/>
  <c r="K176" i="12"/>
  <c r="K61" i="12"/>
  <c r="K82" i="12"/>
  <c r="K101" i="12"/>
  <c r="K163" i="12"/>
  <c r="K169" i="12"/>
  <c r="K122" i="12"/>
  <c r="K30" i="12"/>
  <c r="K125" i="12"/>
  <c r="K54" i="12"/>
  <c r="K152" i="12"/>
  <c r="K49" i="12"/>
  <c r="K160" i="12"/>
  <c r="K158" i="12"/>
  <c r="K143" i="12"/>
  <c r="K159" i="12"/>
  <c r="K48" i="12"/>
  <c r="K170" i="12"/>
  <c r="K50" i="12"/>
  <c r="K147" i="12"/>
  <c r="K108" i="12"/>
  <c r="K71" i="12"/>
  <c r="K93" i="12"/>
  <c r="K112" i="12"/>
  <c r="K117" i="12"/>
  <c r="K153" i="12"/>
  <c r="K162" i="12"/>
  <c r="K98" i="12"/>
  <c r="K67" i="12"/>
  <c r="K77" i="12"/>
  <c r="K22" i="12"/>
  <c r="K139" i="12"/>
  <c r="K99" i="12"/>
  <c r="K167" i="12"/>
  <c r="K178" i="12"/>
  <c r="K172" i="12"/>
  <c r="K32" i="12"/>
  <c r="K161" i="12"/>
  <c r="K132" i="12"/>
  <c r="K33" i="12"/>
  <c r="K79" i="12"/>
  <c r="K63" i="12"/>
  <c r="K40" i="12"/>
  <c r="K102" i="12"/>
  <c r="K116" i="12"/>
  <c r="K135" i="12"/>
  <c r="K65" i="12"/>
  <c r="K105" i="12"/>
  <c r="K110" i="12"/>
  <c r="K70" i="12"/>
  <c r="K164" i="12"/>
  <c r="K90" i="12"/>
  <c r="K58" i="12"/>
  <c r="K85" i="12"/>
  <c r="K66" i="12"/>
  <c r="K41" i="12"/>
  <c r="K119" i="12"/>
  <c r="K69" i="12"/>
  <c r="K150" i="12"/>
  <c r="K42" i="12"/>
  <c r="K53" i="12"/>
  <c r="K104" i="12"/>
  <c r="K75" i="12"/>
  <c r="K86" i="12"/>
  <c r="K95" i="12"/>
  <c r="K72" i="12"/>
  <c r="K136" i="12"/>
  <c r="K140" i="12"/>
  <c r="K103" i="12"/>
  <c r="K177" i="12"/>
  <c r="K73" i="12"/>
  <c r="K76" i="12"/>
  <c r="K148" i="12"/>
  <c r="K138" i="12"/>
  <c r="K57"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RPRICE</author>
  </authors>
  <commentList>
    <comment ref="D21" authorId="0" shapeId="0" xr:uid="{00000000-0006-0000-0500-000001000000}">
      <text>
        <r>
          <rPr>
            <sz val="12"/>
            <color indexed="81"/>
            <rFont val="Tahoma"/>
            <family val="2"/>
          </rPr>
          <t>If your Medicare Cost Report is based on a different fiscal year, you must report Medicare Revenue from July 1 - June 30.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David Meadows</author>
  </authors>
  <commentList>
    <comment ref="C10" authorId="0" shapeId="0" xr:uid="{71B79C10-6979-4515-9E3F-FF0C4C6DDAE7}">
      <text>
        <r>
          <rPr>
            <b/>
            <sz val="9"/>
            <color indexed="81"/>
            <rFont val="Tahoma"/>
            <charset val="1"/>
          </rPr>
          <t>Ener Cost Category as it appears on Sch C</t>
        </r>
      </text>
    </comment>
    <comment ref="D10" authorId="0" shapeId="0" xr:uid="{00000000-0006-0000-0800-000002000000}">
      <text>
        <r>
          <rPr>
            <b/>
            <sz val="9"/>
            <color indexed="81"/>
            <rFont val="Tahoma"/>
            <family val="2"/>
          </rPr>
          <t>Enter Account Number as XXX and additional letter as needed</t>
        </r>
      </text>
    </comment>
    <comment ref="E10" authorId="0" shapeId="0" xr:uid="{00000000-0006-0000-0800-000003000000}">
      <text>
        <r>
          <rPr>
            <b/>
            <sz val="9"/>
            <color indexed="81"/>
            <rFont val="Tahoma"/>
            <family val="2"/>
          </rPr>
          <t xml:space="preserve">Formulas in Col (5) are locked.  Account title auto populates; if don't key </t>
        </r>
        <r>
          <rPr>
            <b/>
            <u/>
            <sz val="9"/>
            <color indexed="81"/>
            <rFont val="Tahoma"/>
            <family val="2"/>
          </rPr>
          <t>both</t>
        </r>
        <r>
          <rPr>
            <b/>
            <sz val="9"/>
            <color indexed="81"/>
            <rFont val="Tahoma"/>
            <family val="2"/>
          </rPr>
          <t xml:space="preserve"> Cols (3) and (4) correctly, "#N/A" pops up.</t>
        </r>
      </text>
    </comment>
    <comment ref="G10" authorId="0" shapeId="0" xr:uid="{00000000-0006-0000-0800-000004000000}">
      <text>
        <r>
          <rPr>
            <b/>
            <sz val="9"/>
            <color indexed="81"/>
            <rFont val="Tahoma"/>
            <family val="2"/>
          </rPr>
          <t>New Column for Related Party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RPRICE</author>
  </authors>
  <commentList>
    <comment ref="E9" authorId="0" shapeId="0" xr:uid="{00000000-0006-0000-0A00-000001000000}">
      <text>
        <r>
          <rPr>
            <sz val="10"/>
            <color indexed="81"/>
            <rFont val="Tahoma"/>
            <family val="2"/>
          </rPr>
          <t xml:space="preserve">If your Medicare cost report is based on a fiscal year different than the State's, you must report Medicare days from July 1 - June 30.
</t>
        </r>
      </text>
    </comment>
    <comment ref="F9" authorId="0" shapeId="0" xr:uid="{00000000-0006-0000-0A00-000002000000}">
      <text>
        <r>
          <rPr>
            <sz val="10"/>
            <color indexed="81"/>
            <rFont val="Tahoma"/>
            <family val="2"/>
          </rPr>
          <t xml:space="preserve">If your Medicare cost report is based on a fiscal year different than the State's, you must report Medicare days from July 1 - June 30.
</t>
        </r>
      </text>
    </comment>
    <comment ref="E17" authorId="0" shapeId="0" xr:uid="{00000000-0006-0000-0A00-000003000000}">
      <text>
        <r>
          <rPr>
            <sz val="10"/>
            <color indexed="81"/>
            <rFont val="Tahoma"/>
            <family val="2"/>
          </rPr>
          <t>If your Medicare cost report is based on a fiscal year different than the State's, you must report Medicare days from July 1 - June 30.</t>
        </r>
      </text>
    </comment>
    <comment ref="F17" authorId="0" shapeId="0" xr:uid="{00000000-0006-0000-0A00-000004000000}">
      <text>
        <r>
          <rPr>
            <sz val="10"/>
            <color indexed="81"/>
            <rFont val="Tahoma"/>
            <family val="2"/>
          </rPr>
          <t>If your Medicare cost report is based on a fiscal year different than the State's, you must report Medicare days from July 1 - June 30.</t>
        </r>
      </text>
    </comment>
  </commentList>
</comments>
</file>

<file path=xl/sharedStrings.xml><?xml version="1.0" encoding="utf-8"?>
<sst xmlns="http://schemas.openxmlformats.org/spreadsheetml/2006/main" count="2048" uniqueCount="992">
  <si>
    <t>2</t>
  </si>
  <si>
    <t>SCHEDULE  A</t>
  </si>
  <si>
    <t>I,</t>
  </si>
  <si>
    <t>Mailing address if different than facility address.</t>
  </si>
  <si>
    <t>(Name of Owner/Officer)</t>
  </si>
  <si>
    <t>of</t>
  </si>
  <si>
    <t>(Street Address)</t>
  </si>
  <si>
    <t>(City)              (State)       (Zip)</t>
  </si>
  <si>
    <t>HEREBY CERTIFY that by signing and submitting this report, which is required by the Department for the purpose of</t>
  </si>
  <si>
    <t>documenting expenses with respect to the operation of the facility and its continuing eligibility, that the information provided</t>
  </si>
  <si>
    <t>in this report, and any supporting information submitted with it, is true, accurate, and complete and  prepared from the books</t>
  </si>
  <si>
    <t>and records of the nursing home facility in accordance with all applicable rules, regulations, instructions, and requirements.</t>
  </si>
  <si>
    <t>I further certify and represent that I have personally reviewed this report and that all items of expense indicated in this report</t>
  </si>
  <si>
    <t xml:space="preserve">were actually incurred as represented and were necessary and reasonable and related to patient care.  I hereby agree to </t>
  </si>
  <si>
    <t>keep such records as are necessary to disclose fully the information contained herein for a period of no less than five (5) years</t>
  </si>
  <si>
    <t xml:space="preserve">from the date hereof and further agree to make all said records and information available as original documentation or as </t>
  </si>
  <si>
    <t>copies as designated by the request of authorized state personnel, including, but not limited to, agents of the Department</t>
  </si>
  <si>
    <t>of Health and Social Services and the Bureau of Medicaid Fraud.</t>
  </si>
  <si>
    <t>I UNDERSTAND AND INTEND THAT THE DEPARTMENT WILL RELY UPON MY STATEMENTS HEREIN TO DETERMINE</t>
  </si>
  <si>
    <t>THE RATES OF REIMBURSEMENT FOR MEDICAL BENEFITS PAID AND PAYABLE TO THE FACILITY FROM FEDERAL</t>
  </si>
  <si>
    <t>AND STATE FUNDS AND THAT ANY MISREPRESENTATION, FALSIFICATION, CONCEALMENT, OR OMISSION OF</t>
  </si>
  <si>
    <t>MATERIAL FACTS CONSTITUTES FRAUD AND I MAY BE PROSECUTED UNDER APPLICABLE FEDERAL OR STATE LAW.</t>
  </si>
  <si>
    <t>(Date Prepared)</t>
  </si>
  <si>
    <t>A.</t>
  </si>
  <si>
    <t>B.</t>
  </si>
  <si>
    <t>SCHEDULE A</t>
  </si>
  <si>
    <t>C.</t>
  </si>
  <si>
    <t>Yes</t>
  </si>
  <si>
    <t>No</t>
  </si>
  <si>
    <t>Names of Other Utah Facilities</t>
  </si>
  <si>
    <t>Contact Person</t>
  </si>
  <si>
    <t>Date of Change:</t>
  </si>
  <si>
    <t>New Owner and Address:</t>
  </si>
  <si>
    <t>Old Owner and Address:</t>
  </si>
  <si>
    <t>Reason for Change:</t>
  </si>
  <si>
    <t>F.</t>
  </si>
  <si>
    <t xml:space="preserve">List salary &amp; benefit data for the owner, administrator, office manager, director of nursing, </t>
  </si>
  <si>
    <t>Salary</t>
  </si>
  <si>
    <t>Benefits</t>
  </si>
  <si>
    <t>G.</t>
  </si>
  <si>
    <t>H.</t>
  </si>
  <si>
    <t>I.</t>
  </si>
  <si>
    <t>Other</t>
  </si>
  <si>
    <t>(3)</t>
  </si>
  <si>
    <t>(4)</t>
  </si>
  <si>
    <t>(5)</t>
  </si>
  <si>
    <t>(6)</t>
  </si>
  <si>
    <t>(7)</t>
  </si>
  <si>
    <t>01</t>
  </si>
  <si>
    <t>GENERAL ADMINISTRATIVE</t>
  </si>
  <si>
    <t>Administrator Salary</t>
  </si>
  <si>
    <t>02</t>
  </si>
  <si>
    <t>Asst Admin Salary</t>
  </si>
  <si>
    <t>03</t>
  </si>
  <si>
    <t>Office Salaries &amp; Wages</t>
  </si>
  <si>
    <t>04</t>
  </si>
  <si>
    <t>Payroll Taxes &amp; Emp Benefits</t>
  </si>
  <si>
    <t>05</t>
  </si>
  <si>
    <t>Director Fees</t>
  </si>
  <si>
    <t>06</t>
  </si>
  <si>
    <t>Management Services</t>
  </si>
  <si>
    <t>07</t>
  </si>
  <si>
    <t>08</t>
  </si>
  <si>
    <t>Advertising</t>
  </si>
  <si>
    <t>09</t>
  </si>
  <si>
    <t>Telephone</t>
  </si>
  <si>
    <t>10</t>
  </si>
  <si>
    <t>Dues, Subscriptions &amp; Licenses</t>
  </si>
  <si>
    <t>11</t>
  </si>
  <si>
    <t>Off Supplies, Printing &amp; Postage</t>
  </si>
  <si>
    <t>12</t>
  </si>
  <si>
    <t>Legal and Accounting</t>
  </si>
  <si>
    <t>Utilization Review</t>
  </si>
  <si>
    <t>Travel, Seminars &amp; Admin Training</t>
  </si>
  <si>
    <t>Data Processing</t>
  </si>
  <si>
    <t>Interest - Operating Loans</t>
  </si>
  <si>
    <t>Income Taxes</t>
  </si>
  <si>
    <t>Bad Debts</t>
  </si>
  <si>
    <t>Contributions</t>
  </si>
  <si>
    <t>PLANT OPERATION &amp; MAINTENANCE</t>
  </si>
  <si>
    <t>Salaries and Wages</t>
  </si>
  <si>
    <t>Equipment Rental-Short Term</t>
  </si>
  <si>
    <t>Supplies</t>
  </si>
  <si>
    <t>Purchased Services</t>
  </si>
  <si>
    <t>Utilities</t>
  </si>
  <si>
    <t>DIETARY</t>
  </si>
  <si>
    <t>Food</t>
  </si>
  <si>
    <t>Purchased Services/Consultants</t>
  </si>
  <si>
    <t>LAUNDRY AND LINEN</t>
  </si>
  <si>
    <t>Payroll Taxes and Benefits</t>
  </si>
  <si>
    <t>Linen and Bedding</t>
  </si>
  <si>
    <t>HOUSEKEEPING</t>
  </si>
  <si>
    <t>NURSING</t>
  </si>
  <si>
    <t>Non Medical Supplies (Charts &amp; Forms)</t>
  </si>
  <si>
    <t>Medical Supplies</t>
  </si>
  <si>
    <t>Oxygen Equipment &amp; Rental</t>
  </si>
  <si>
    <t>Oxygen Gas</t>
  </si>
  <si>
    <t>RECREATIONAL ACTIVITY &amp; SOCIAL SERVICES</t>
  </si>
  <si>
    <t>Recreational Therapy</t>
  </si>
  <si>
    <t>Payroll Taxes and Emp Benefits</t>
  </si>
  <si>
    <t>Sheltered Workshops</t>
  </si>
  <si>
    <t>Contractual Adjustments</t>
  </si>
  <si>
    <t>Contractual Adjustment</t>
  </si>
  <si>
    <t>Rental of Space</t>
  </si>
  <si>
    <t>Employee Sales</t>
  </si>
  <si>
    <t>Equipment Rentals</t>
  </si>
  <si>
    <t>Contributions/Donations</t>
  </si>
  <si>
    <t>Interest Income</t>
  </si>
  <si>
    <t>Vending Machines/Commissions</t>
  </si>
  <si>
    <t>Gift Shop/Snack Bar</t>
  </si>
  <si>
    <t>Barber/Beauty Shop</t>
  </si>
  <si>
    <t>TOTAL MISC INCOME</t>
  </si>
  <si>
    <t>(1)</t>
  </si>
  <si>
    <t>(2)</t>
  </si>
  <si>
    <t>Adjustment</t>
  </si>
  <si>
    <t>TOTAL</t>
  </si>
  <si>
    <t>Evaluation Costs</t>
  </si>
  <si>
    <t>Instructor Costs</t>
  </si>
  <si>
    <t>Testing Costs</t>
  </si>
  <si>
    <t>Material Costs</t>
  </si>
  <si>
    <t>Respiratory/Inhalation Therapy</t>
  </si>
  <si>
    <t>Physical Therapy - Staff Salaries</t>
  </si>
  <si>
    <t>TOTAL EXPENSES PER FCP</t>
  </si>
  <si>
    <t>TOTAL EXPENSES PER G/L</t>
  </si>
  <si>
    <t>010</t>
  </si>
  <si>
    <t>011</t>
  </si>
  <si>
    <t>012</t>
  </si>
  <si>
    <t>040</t>
  </si>
  <si>
    <t>050</t>
  </si>
  <si>
    <t>060</t>
  </si>
  <si>
    <t>070</t>
  </si>
  <si>
    <t>080</t>
  </si>
  <si>
    <t>090</t>
  </si>
  <si>
    <t>020</t>
  </si>
  <si>
    <t>030</t>
  </si>
  <si>
    <t>110</t>
  </si>
  <si>
    <t>310</t>
  </si>
  <si>
    <t>430</t>
  </si>
  <si>
    <t>013</t>
  </si>
  <si>
    <t>041</t>
  </si>
  <si>
    <t>230</t>
  </si>
  <si>
    <t>111</t>
  </si>
  <si>
    <t>Physical Therapy -Supplies/Other</t>
  </si>
  <si>
    <t>Speech Therapy-Supplies/Other</t>
  </si>
  <si>
    <t>Audiology Therapy-Supplies/Other</t>
  </si>
  <si>
    <t>Occupational Therapy-Staff Salaries</t>
  </si>
  <si>
    <t>Occupational Therapy-Supplies/Other</t>
  </si>
  <si>
    <t>Laboratory &amp; Radiology-Staff Salaries</t>
  </si>
  <si>
    <t>Laboratory &amp; Radiology-Supplies/Other</t>
  </si>
  <si>
    <t>450</t>
  </si>
  <si>
    <t>460</t>
  </si>
  <si>
    <t>MEDICARE REVENUE</t>
  </si>
  <si>
    <t>VETERANS REVENUE</t>
  </si>
  <si>
    <t>Purch. Serv.-Speech Therapy (non-employee)</t>
  </si>
  <si>
    <t>Laboratory &amp; Radiology Service</t>
  </si>
  <si>
    <t>051</t>
  </si>
  <si>
    <t>01A</t>
  </si>
  <si>
    <t>01B</t>
  </si>
  <si>
    <t>Gain/loss on asset disposition</t>
  </si>
  <si>
    <t>Worker's compensation</t>
  </si>
  <si>
    <t>Professional/General Liability Insurance</t>
  </si>
  <si>
    <t>Number</t>
  </si>
  <si>
    <t>Cost</t>
  </si>
  <si>
    <t>Category</t>
  </si>
  <si>
    <t>Account</t>
  </si>
  <si>
    <t>Give totals where appropriate.</t>
  </si>
  <si>
    <t>Nurse Admin Payroll Tax and Benefits:</t>
  </si>
  <si>
    <t>Nursing Dir Care Salaries &amp; Wages:</t>
  </si>
  <si>
    <t>Purchased Nursing Services:</t>
  </si>
  <si>
    <t>E-Mail Address</t>
  </si>
  <si>
    <t>Amortization-Organization and Start-up Costs</t>
  </si>
  <si>
    <t>NOTE:</t>
  </si>
  <si>
    <t xml:space="preserve">If this sheet is not large enough to list all provider adjustments, add additional </t>
  </si>
  <si>
    <t>Civil Money Penalties (Medicare and Medicaid)</t>
  </si>
  <si>
    <t>Bank/Service Charges</t>
  </si>
  <si>
    <t>Other Taxes (attach schedule)</t>
  </si>
  <si>
    <t>Transportation salaries &amp; wages</t>
  </si>
  <si>
    <t>Gifts</t>
  </si>
  <si>
    <t>Other Penalties/fines</t>
  </si>
  <si>
    <t>Public Relations</t>
  </si>
  <si>
    <t>Purchased services</t>
  </si>
  <si>
    <t>Recruiting expense</t>
  </si>
  <si>
    <t>TV/Cable/Satellite expense</t>
  </si>
  <si>
    <t>Beauty &amp; Barber expense</t>
  </si>
  <si>
    <t>Home  Office Charges(attach detail schedule)</t>
  </si>
  <si>
    <t>Transportation Payroll Taxes &amp; Emp Benefits</t>
  </si>
  <si>
    <t xml:space="preserve"> </t>
  </si>
  <si>
    <t>Fax number</t>
  </si>
  <si>
    <t>E-mail address</t>
  </si>
  <si>
    <t>Index</t>
  </si>
  <si>
    <t>Instructions</t>
  </si>
  <si>
    <t>Sch B</t>
  </si>
  <si>
    <t>Sch C</t>
  </si>
  <si>
    <t>Total Licensed Beds:</t>
  </si>
  <si>
    <t>Patient Day Assessment</t>
  </si>
  <si>
    <t>If yes, list the names of the other Utah facilities and the parent company information below.</t>
  </si>
  <si>
    <t>Private Days</t>
  </si>
  <si>
    <t>(Telephone Number of Preparer)</t>
  </si>
  <si>
    <t>Nurses Aide Training Costs</t>
  </si>
  <si>
    <t>Sch C-1</t>
  </si>
  <si>
    <t>Sch C-2</t>
  </si>
  <si>
    <t>Sch D</t>
  </si>
  <si>
    <t xml:space="preserve">         SCHEDULE D</t>
  </si>
  <si>
    <t>SCHEDULE B</t>
  </si>
  <si>
    <t xml:space="preserve">            SCHEDULE C</t>
  </si>
  <si>
    <t>SCHEDULE C-1</t>
  </si>
  <si>
    <t>SCHEDULE C-2</t>
  </si>
  <si>
    <t>NURSING FACILITY (NF)</t>
  </si>
  <si>
    <t>D.</t>
  </si>
  <si>
    <t>E.</t>
  </si>
  <si>
    <t>Medicare Intermediary Information</t>
  </si>
  <si>
    <t>Employee / Guest Meals</t>
  </si>
  <si>
    <t>Laundry / Linen Services</t>
  </si>
  <si>
    <t>to the owner/administrator/shareholder or other key personnel.</t>
  </si>
  <si>
    <t>Goods/Services Purchased</t>
  </si>
  <si>
    <t>Amount Paid for Goods/Services</t>
  </si>
  <si>
    <t>Revenue</t>
  </si>
  <si>
    <t>SCHEDULE B-1</t>
  </si>
  <si>
    <t>Position</t>
  </si>
  <si>
    <t>Name</t>
  </si>
  <si>
    <t>SUPPORTING DOCUMENTATION, I.E. INVOICES, RECEIPTS, STATEMENTS AND SCHEDULES DETAILING EACH AMOUNT BELOW IS REQUIRED.</t>
  </si>
  <si>
    <t>FACILITY COST PROFILE (FCP) INDEX</t>
  </si>
  <si>
    <t>Calendar Days in Period</t>
  </si>
  <si>
    <t>OCCUPANCY</t>
  </si>
  <si>
    <t>Sch B-1</t>
  </si>
  <si>
    <t>Did you change management companies this year?</t>
  </si>
  <si>
    <t xml:space="preserve">Does a management company manage your facility?  </t>
  </si>
  <si>
    <t>If the management company changed, indicate date of change</t>
  </si>
  <si>
    <t>Other Revenue</t>
  </si>
  <si>
    <r>
      <t xml:space="preserve">This schedule gives the detail of the </t>
    </r>
    <r>
      <rPr>
        <sz val="10"/>
        <rFont val="Arial"/>
        <family val="2"/>
      </rPr>
      <t xml:space="preserve">Provider's </t>
    </r>
    <r>
      <rPr>
        <u/>
        <sz val="10"/>
        <rFont val="Arial"/>
        <family val="2"/>
      </rPr>
      <t>Revenue</t>
    </r>
    <r>
      <rPr>
        <sz val="10"/>
        <rFont val="Arial"/>
        <family val="2"/>
      </rPr>
      <t xml:space="preserve"> adjustments posted on Schedule B, Col 5.</t>
    </r>
  </si>
  <si>
    <t>sheets in the same format as necessary.</t>
  </si>
  <si>
    <r>
      <t xml:space="preserve">This schedule gives the detail of the </t>
    </r>
    <r>
      <rPr>
        <sz val="10"/>
        <rFont val="Arial"/>
        <family val="2"/>
      </rPr>
      <t xml:space="preserve">Provider's </t>
    </r>
    <r>
      <rPr>
        <u/>
        <sz val="10"/>
        <rFont val="Arial"/>
        <family val="2"/>
      </rPr>
      <t>expense</t>
    </r>
    <r>
      <rPr>
        <sz val="10"/>
        <rFont val="Arial"/>
        <family val="2"/>
      </rPr>
      <t xml:space="preserve"> adjustments posted on Schedule C.</t>
    </r>
  </si>
  <si>
    <t>Total adjustments Schedule C, Column 5*</t>
  </si>
  <si>
    <t xml:space="preserve">List below the compensation for all employees not listed in A above who are related </t>
  </si>
  <si>
    <t>Page 1 of 3</t>
  </si>
  <si>
    <t>Page 2 of 3</t>
  </si>
  <si>
    <t>Page 3 of 3</t>
  </si>
  <si>
    <t>Page 1 of 4</t>
  </si>
  <si>
    <t>Total adjustments Schedule B, Col 5</t>
  </si>
  <si>
    <t>NET MEDICARE REVENUE</t>
  </si>
  <si>
    <t>NET VETERANS REVENUE</t>
  </si>
  <si>
    <t>NET PRIVATE REVENUE</t>
  </si>
  <si>
    <t>NET OTHER REVENUE</t>
  </si>
  <si>
    <t>Schedule A, pages 1-3:  Certification and General Information</t>
  </si>
  <si>
    <t xml:space="preserve">Administrator, Building Lease/Rental, Equipment Lease, Laundry, Nursing, Dietary, Management Fee, Housekeeping, Maintenance, Legal/Accounting, </t>
  </si>
  <si>
    <t>Gross Hospice Revenue-Medicaid</t>
  </si>
  <si>
    <t>Gross Hospice Revenue-Non Medicaid</t>
  </si>
  <si>
    <t>Sch A</t>
  </si>
  <si>
    <t>(MM/DD/YY)</t>
  </si>
  <si>
    <t xml:space="preserve">  If management fees and/or home office costs are reported on the FCP, a copy of the</t>
  </si>
  <si>
    <t xml:space="preserve">  with the FCP.</t>
  </si>
  <si>
    <t>(Debit)</t>
  </si>
  <si>
    <t>Credit</t>
  </si>
  <si>
    <t>3</t>
  </si>
  <si>
    <t>Line #</t>
  </si>
  <si>
    <t>Gross Medicaid Revenue-Non Utah</t>
  </si>
  <si>
    <t>Gross Medicare Part A  Revenue</t>
  </si>
  <si>
    <t>Gross Medicare Part B Revenue</t>
  </si>
  <si>
    <t>Gross Veterans Revenue</t>
  </si>
  <si>
    <t>Gross Private Revenue</t>
  </si>
  <si>
    <t>4</t>
  </si>
  <si>
    <t>5</t>
  </si>
  <si>
    <t>6</t>
  </si>
  <si>
    <t>010-000</t>
  </si>
  <si>
    <t>Asst Administrator Salary</t>
  </si>
  <si>
    <t>Office Salaries and Wages</t>
  </si>
  <si>
    <t>Home Office Charges</t>
  </si>
  <si>
    <t>100</t>
  </si>
  <si>
    <t>120</t>
  </si>
  <si>
    <t>Recruiting Expense</t>
  </si>
  <si>
    <t>020-000</t>
  </si>
  <si>
    <t>030-000</t>
  </si>
  <si>
    <t>040-000</t>
  </si>
  <si>
    <t>050-000</t>
  </si>
  <si>
    <t>060-000</t>
  </si>
  <si>
    <t>070-000</t>
  </si>
  <si>
    <t>Oxygen Equipment and Rental</t>
  </si>
  <si>
    <t>080-000</t>
  </si>
  <si>
    <t>ANCILLARIES NOT IN MEDICAID DAILY RATE</t>
  </si>
  <si>
    <t>090-000</t>
  </si>
  <si>
    <t>470</t>
  </si>
  <si>
    <t>480</t>
  </si>
  <si>
    <t>490</t>
  </si>
  <si>
    <t>NET HOSPICE REVENUE - MEDICAID</t>
  </si>
  <si>
    <t>NET HOSPICE REVENUE - NON MEDICAID</t>
  </si>
  <si>
    <t>PRIVATE REVENUE (Complete Table Below)</t>
  </si>
  <si>
    <t>TOTAL NET REVENUE PER FCP</t>
  </si>
  <si>
    <t>TOTAL NET REVENUE PER G/L</t>
  </si>
  <si>
    <t>J.</t>
  </si>
  <si>
    <t>Veterans</t>
  </si>
  <si>
    <t>Private</t>
  </si>
  <si>
    <t>Medicaid-Utah</t>
  </si>
  <si>
    <t>Medicaid-Non Utah</t>
  </si>
  <si>
    <t>Hospice-Medicaid</t>
  </si>
  <si>
    <t>Hospice-Non Medicaid</t>
  </si>
  <si>
    <t>Net Revenue from Sch B</t>
  </si>
  <si>
    <t>Patient Day Assessment Days</t>
  </si>
  <si>
    <t>FCP Patient Days</t>
  </si>
  <si>
    <t>Summary</t>
  </si>
  <si>
    <t>Difference (Row 2 - Row 6)</t>
  </si>
  <si>
    <t>(Legal Name of Long Term Care Facility)</t>
  </si>
  <si>
    <t>(DBA Name of Long Term Care Facility)</t>
  </si>
  <si>
    <t>Briefly states the purpose of each sheet tab</t>
  </si>
  <si>
    <t>Schedule C, pages 1-4:  Expenses and Provider Adjustments</t>
  </si>
  <si>
    <t>Schedule D:  Patient Days and Occupancy</t>
  </si>
  <si>
    <t>and old name</t>
  </si>
  <si>
    <t>Fax Number</t>
  </si>
  <si>
    <t>E-mail Address</t>
  </si>
  <si>
    <t>Management Company Name</t>
  </si>
  <si>
    <t>Management Company Information</t>
  </si>
  <si>
    <t>Phone Number</t>
  </si>
  <si>
    <t>Address</t>
  </si>
  <si>
    <t>City, State ZIP</t>
  </si>
  <si>
    <t xml:space="preserve">Is the facility under common ownership with other Utah facilities?  </t>
  </si>
  <si>
    <t>Parent Company Name</t>
  </si>
  <si>
    <t>Owner/licensee Name</t>
  </si>
  <si>
    <t>MEDICARE HMO REVENUE</t>
  </si>
  <si>
    <t>NET MEDICARE HMO REVENUE</t>
  </si>
  <si>
    <t>(8)</t>
  </si>
  <si>
    <t>Building Rent</t>
  </si>
  <si>
    <t>Building Depreciation</t>
  </si>
  <si>
    <t>Building Interest Expense</t>
  </si>
  <si>
    <t>Vehicle Depreciation</t>
  </si>
  <si>
    <t>Vehicle Interest Expense</t>
  </si>
  <si>
    <t>Vehicle Property Tax</t>
  </si>
  <si>
    <t>Equipment Depreciation</t>
  </si>
  <si>
    <t>Equipment Interest Expense</t>
  </si>
  <si>
    <t>Name of Related Party or Company</t>
  </si>
  <si>
    <t>Subject to Patient Day Assessment</t>
  </si>
  <si>
    <t>Medicare</t>
  </si>
  <si>
    <t>Medicare-HMO</t>
  </si>
  <si>
    <t>Summary of Schedules A thru D</t>
  </si>
  <si>
    <t>3.  Complete each FCP schedule.  If a schedule is not applicable, type N/A on it and submit with the other schedules.</t>
  </si>
  <si>
    <t>Parent Company Information</t>
  </si>
  <si>
    <t>Owner/Licensee Information</t>
  </si>
  <si>
    <t>Telephone Number</t>
  </si>
  <si>
    <t>Intermediary General Telephone Number</t>
  </si>
  <si>
    <t>Equipment Leases (Operating Leases Only)</t>
  </si>
  <si>
    <t>Salary &amp; Benefits</t>
  </si>
  <si>
    <t>Purpose of Adjustment (provide detailed explanation)</t>
  </si>
  <si>
    <t>Purpose of the Adjustment (provide detailed explanation)</t>
  </si>
  <si>
    <t>(Must be the same as on the FRV Data Report forms, Schedule 2)</t>
  </si>
  <si>
    <t>"Real Property" Property Insurance*</t>
  </si>
  <si>
    <t>Repair &amp; Maintenance - Equipment</t>
  </si>
  <si>
    <t>Repair &amp; Maintenance - Building &amp; Grounds</t>
  </si>
  <si>
    <t>Medicaid Certified Beds:</t>
  </si>
  <si>
    <t>Schedule B:  Revenue and Provider Adjustments</t>
  </si>
  <si>
    <t>Title</t>
  </si>
  <si>
    <t>Schedule B-1:  Revenue Adjustment Details</t>
  </si>
  <si>
    <t>Schedule C-1:  Expense Adjustment Details</t>
  </si>
  <si>
    <t xml:space="preserve">  Copy of Trial Balance (must include all balance sheet and income statement accounts; must provide legend </t>
  </si>
  <si>
    <t>Medicare 6-Digit Provider Number:</t>
  </si>
  <si>
    <t>Vehicle Insurance</t>
  </si>
  <si>
    <t xml:space="preserve">Personal Property Tax </t>
  </si>
  <si>
    <r>
      <t xml:space="preserve">or Other (specify).  </t>
    </r>
    <r>
      <rPr>
        <b/>
        <sz val="14"/>
        <rFont val="Arial"/>
        <family val="2"/>
      </rPr>
      <t>Home office costs less any markup or profit should be disclosed below.</t>
    </r>
  </si>
  <si>
    <t>Schedule C-2: Key and Related Employee Compensation and Related-Party Disclosures</t>
  </si>
  <si>
    <t>1.  Cells shaded light yellow are to be filled in by the preparer.  Cells shaded light blue contain formulas and are protected.</t>
  </si>
  <si>
    <t>* Amount at which the facility capitalizes and lists items on their fixed asset schedule (ex. $500)</t>
  </si>
  <si>
    <t>Facility's Capitalization Dollar Threshold*</t>
  </si>
  <si>
    <t>Hours Worked Annually</t>
  </si>
  <si>
    <t>Hours Paid Annually</t>
  </si>
  <si>
    <t xml:space="preserve">List below goods and/or services purchased from organizations related by common ownership or control** for any of the following categories:  </t>
  </si>
  <si>
    <t>"Check" if related to the owner, administrator, or shareholder of the facility*</t>
  </si>
  <si>
    <t>* CMS PUB 15-1 902.5:  "...the following persons are considered "immediate relatives": (1) husband and wife, (2) natural parent, child and sibling, (3) adopted child and adoptive parent, (4) step-parent, step-child, step-sister, and step-brother, (5) father-in-law, mother-in-law, sister-in-law, brother-in-law, son-in-law, and daughter-in-law, (7) grandparent and grandchild.</t>
  </si>
  <si>
    <t>** CMS PUB 15-1 1004.3 "The term "control" includes any kind of control, whether or not it is legally enforceable and however it is exercisable or exercised.  It is the reality of the control which is decisive, not its form or the mode of its exercise."</t>
  </si>
  <si>
    <t>*** CMS PUB 15-1 1000 "such cost must not exceed the price of comparable services, facilities, or supplies that could be purchased elsewhere.  The purpose of this principle is two-fold: (1) to avoid the payment of a profit factor to the provider through the related organization (whether related by common ownership or control), and (2) to avoid payment of artificially inflated costs which may be generated from less than arm's-length bargaining. "</t>
  </si>
  <si>
    <t>Years of education beyond high school</t>
  </si>
  <si>
    <t>Years experience directly related to position</t>
  </si>
  <si>
    <t>Physician &amp; Psychiatrist-Staff Salaries</t>
  </si>
  <si>
    <t>014</t>
  </si>
  <si>
    <t>Physician &amp; Psychiatrist Payroll tax &amp; Benefit</t>
  </si>
  <si>
    <t>017</t>
  </si>
  <si>
    <t>018</t>
  </si>
  <si>
    <t>Physical Therapy Payroll tax &amp; Benefit</t>
  </si>
  <si>
    <t>019</t>
  </si>
  <si>
    <t>Speech Therapy-Staff Salaries</t>
  </si>
  <si>
    <t>Speech Therapy Payroll tax &amp; Benefit</t>
  </si>
  <si>
    <t>Audiology Therapy-Staff Salaries</t>
  </si>
  <si>
    <t>042</t>
  </si>
  <si>
    <t>Audiology Therapy Payroll tax &amp; Benefit</t>
  </si>
  <si>
    <t>043</t>
  </si>
  <si>
    <t>044</t>
  </si>
  <si>
    <t>Occupational Therapy Payroll tax &amp; Benefits</t>
  </si>
  <si>
    <t>045</t>
  </si>
  <si>
    <t>046</t>
  </si>
  <si>
    <t>Laboratory &amp; Radiology Payroll tax &amp; Benefits</t>
  </si>
  <si>
    <t>112</t>
  </si>
  <si>
    <t>Physician &amp; Psychiatrist-Supplies/Other</t>
  </si>
  <si>
    <t>113</t>
  </si>
  <si>
    <t>114</t>
  </si>
  <si>
    <t>115</t>
  </si>
  <si>
    <t>116</t>
  </si>
  <si>
    <t>117</t>
  </si>
  <si>
    <t>311</t>
  </si>
  <si>
    <t>Purchased Physician &amp; Psychiatrist(non-emp)</t>
  </si>
  <si>
    <t>312</t>
  </si>
  <si>
    <t>Purchased Physical Therapy (non-employee)</t>
  </si>
  <si>
    <t>313</t>
  </si>
  <si>
    <t>314</t>
  </si>
  <si>
    <t>Purch. Serv.-Aud.Therapy(non-employee)</t>
  </si>
  <si>
    <t>315</t>
  </si>
  <si>
    <t>Purch. Serv.-Occup.Therapy(non-employee)</t>
  </si>
  <si>
    <t>316</t>
  </si>
  <si>
    <t>Dental Services</t>
  </si>
  <si>
    <t>Emergency Ambulance</t>
  </si>
  <si>
    <t>Eye Glasses, Dentures, Hearing Aids</t>
  </si>
  <si>
    <t>Special Equipment Approved by Medicaid</t>
  </si>
  <si>
    <t>Special Equipment Approved by Medicaid**</t>
  </si>
  <si>
    <t>** Limited to air flotation beds and water flotation beds that are self-contained, thermal regulated, and alarm regulated, and mattresses and overlays specific for decubitus</t>
  </si>
  <si>
    <t>care, and customized (Medicaid definition) and motorized wheelchairs.</t>
  </si>
  <si>
    <t>Prosthetic Devices***</t>
  </si>
  <si>
    <t>400</t>
  </si>
  <si>
    <t>350</t>
  </si>
  <si>
    <t>360</t>
  </si>
  <si>
    <t>370</t>
  </si>
  <si>
    <t>380</t>
  </si>
  <si>
    <t>390</t>
  </si>
  <si>
    <t>Other Direct Care (i.e. psychologists, podiatrists, optometrists)</t>
  </si>
  <si>
    <t>Prescription Drugs</t>
  </si>
  <si>
    <t>Prescription Drugs****</t>
  </si>
  <si>
    <t>FCP less G/L must = $0 *****</t>
  </si>
  <si>
    <t>In addition, antilipemic agents and hepatic agents or high nitrogen agents are billed by pharmacies directly to Medicaid.</t>
  </si>
  <si>
    <t xml:space="preserve">****Prescription drugs (legend drugs) plus antacids, insulin and total nutrition, parental or enteral diet given through gastrostomy, jejunostomy, IV or stomach tube.  </t>
  </si>
  <si>
    <t>Prosthetic Devices</t>
  </si>
  <si>
    <t>excluded are urinary collection and other retention systems.  This definition requires catheters and other related devices to be covered by the per diem payment rate.</t>
  </si>
  <si>
    <t>MEDICAID REVENUE - UTAH</t>
  </si>
  <si>
    <t>MEDICAID REVENUE - NON UTAH</t>
  </si>
  <si>
    <t>NET MEDICAID REVENUE - NON UTAH</t>
  </si>
  <si>
    <t>HOSPICE REVENUE - MEDICAID</t>
  </si>
  <si>
    <t>HOSPICE REVENUE - NON MEDICAID</t>
  </si>
  <si>
    <t>(E-mail address of Preparer)</t>
  </si>
  <si>
    <t>From Schedule B</t>
  </si>
  <si>
    <t xml:space="preserve">  Medicare cost report for the home office and/or management company must be filed</t>
  </si>
  <si>
    <t>Medicare Cost Report Period</t>
  </si>
  <si>
    <t>From:</t>
  </si>
  <si>
    <t>To:</t>
  </si>
  <si>
    <t>Please mark X to indicate that the following documents are attached:</t>
  </si>
  <si>
    <t>(Name of Owner or Officer) &amp; (Title)</t>
  </si>
  <si>
    <t>(Name of Preparer) &amp; (Title)</t>
  </si>
  <si>
    <t>(Signature of Preparer)</t>
  </si>
  <si>
    <t>(Signature of Owner or Officer)</t>
  </si>
  <si>
    <t>Furniture &amp; Equipment Less Than Capitalization $ Threshold</t>
  </si>
  <si>
    <t>(9)</t>
  </si>
  <si>
    <t>Total Patient Days Available (Line 1 x Line 3)</t>
  </si>
  <si>
    <t>(10)</t>
  </si>
  <si>
    <t>(11)</t>
  </si>
  <si>
    <t>(12)</t>
  </si>
  <si>
    <t>(13)</t>
  </si>
  <si>
    <t>Row
 1</t>
  </si>
  <si>
    <t>Column 
(1)</t>
  </si>
  <si>
    <t>Medicaid Occupancy as a % of Total Occupancy (Line 6 ÷ Line 5)</t>
  </si>
  <si>
    <t>Medicaid Occupancy (Row 2, Col 2 + Col 3 ÷ Line 4)</t>
  </si>
  <si>
    <t>FCP less G/L must = $0</t>
  </si>
  <si>
    <t>Total Occupancy (Row 2, Col 11 ÷ Line 4)</t>
  </si>
  <si>
    <t>Patient Classification</t>
  </si>
  <si>
    <t>(Telephone Number of Owner/Officer)</t>
  </si>
  <si>
    <t>(E-mail address of Owner/Officer)</t>
  </si>
  <si>
    <t>NF - CERTIFICATION AND GENERAL INFORMATION</t>
  </si>
  <si>
    <t>NF - REVENUE</t>
  </si>
  <si>
    <t>NF - REVENUE ADJUSTMENT SUMMARY</t>
  </si>
  <si>
    <t>NF - EXPENSES</t>
  </si>
  <si>
    <t>NF - EXPENSE ADJUSTMENT SUMMARY</t>
  </si>
  <si>
    <t>NF - KEY EMPLOYEE COMPENSATION AND RELATED-PARTY DISCLOSURES</t>
  </si>
  <si>
    <t>NF - PATIENT DAYS &amp; OCCUPANCY</t>
  </si>
  <si>
    <t>NF - FACILITY COST PROFILE (FCP) INSTRUCTIONS</t>
  </si>
  <si>
    <r>
      <t xml:space="preserve">Instructions on how to prepare and submit the Excel spreadsheet schedules.  </t>
    </r>
    <r>
      <rPr>
        <b/>
        <sz val="10"/>
        <rFont val="Helv"/>
      </rPr>
      <t>PLEASE READ CAREFULLY</t>
    </r>
  </si>
  <si>
    <t>PLEASE READ CAREFULLY BEFORE INPUTTING DATA INTO THE FCP SCHEDULES</t>
  </si>
  <si>
    <t>Misc. Costs</t>
  </si>
  <si>
    <t>Is this a final or first time FCP?</t>
  </si>
  <si>
    <t>If "Yes" is due to a change in ownership, please complete below:</t>
  </si>
  <si>
    <t>Miscellaneous (Attach Detail Schedule if greater than $2,000)</t>
  </si>
  <si>
    <t>Daily Rate (Row 3÷Row 2)</t>
  </si>
  <si>
    <t>If "Yes", what date?</t>
  </si>
  <si>
    <t>If "Yes", list new name,</t>
  </si>
  <si>
    <t xml:space="preserve">Did the facility change its name during the fiscal year which includes the reporting period? </t>
  </si>
  <si>
    <t>Nursing Dir Care Payroll Tax &amp; Benefits:</t>
  </si>
  <si>
    <t>OTHER REVENUE ASSOCIATED WITH PATIENT DAYS (must have patient days that don't fit any other revenue category)</t>
  </si>
  <si>
    <t>Total Reported Days
Sum 
(Cols 2—10)</t>
  </si>
  <si>
    <t>Total Reported Medicare Days (Col 4 + Col 5)</t>
  </si>
  <si>
    <t xml:space="preserve">Total Days Subject to Patient Day Assessment
(Col 11 
- Col 12) </t>
  </si>
  <si>
    <t>Food Preparation &amp; Serving Supplies</t>
  </si>
  <si>
    <t>PROPERTY AND RELATED EXPENSES, INCLUDING CAPITAL EQUIPMENT SUCH AS DURABLE MEDICAL EQUIPMENT (DME)</t>
  </si>
  <si>
    <t>Current 10-Digit National Provider Identifier (NPI)</t>
  </si>
  <si>
    <t>Previous 10-Digit NPI (if changed during the reporting period or since the last FCP)</t>
  </si>
  <si>
    <r>
      <t xml:space="preserve">2.  Use "miscellaneous" lines to report data that does not fit into existing line descriptions.  </t>
    </r>
    <r>
      <rPr>
        <b/>
        <sz val="10"/>
        <rFont val="Helv"/>
      </rPr>
      <t>Supply detail schedules if any amounts are over stated limits.</t>
    </r>
  </si>
  <si>
    <t>Medicaid Ancillary Revenue</t>
  </si>
  <si>
    <t>Quality Incentive Revenue</t>
  </si>
  <si>
    <t>NET MEDICAID REVENUE-UTAH</t>
  </si>
  <si>
    <t>01.a</t>
  </si>
  <si>
    <t>01.b</t>
  </si>
  <si>
    <t>01(.a+.b)</t>
  </si>
  <si>
    <t>Gross Medicaid Routine Revenue-Utah</t>
  </si>
  <si>
    <t>7</t>
  </si>
  <si>
    <t>8</t>
  </si>
  <si>
    <t>9</t>
  </si>
  <si>
    <t>UPL Summary</t>
  </si>
  <si>
    <t>Net Daily Rate Revenue - UTAH</t>
  </si>
  <si>
    <t xml:space="preserve">UPL Payments </t>
  </si>
  <si>
    <r>
      <t xml:space="preserve">Variance (may not be greater than +/-$1 or the cell will turn </t>
    </r>
    <r>
      <rPr>
        <b/>
        <sz val="10"/>
        <color rgb="FFFF0000"/>
        <rFont val="Arial"/>
        <family val="2"/>
      </rPr>
      <t>red.)</t>
    </r>
  </si>
  <si>
    <t>MISCELLANEOUS INCOME</t>
  </si>
  <si>
    <t>Summary of data for UPL analysis</t>
  </si>
  <si>
    <t xml:space="preserve">A. </t>
  </si>
  <si>
    <t>ADDRESSES, TIME PERIOD, &amp; CERTIFICATIONS</t>
  </si>
  <si>
    <t>Variance (may not be different by +/-$1 or the cell will turn orange.)</t>
  </si>
  <si>
    <t>NOTES:  for DAILY RATES ABOVE OR BELOW THE EXPECTED RANGE, and for differences between FCP days and Patient Assessment Days.</t>
  </si>
  <si>
    <t>Acct</t>
  </si>
  <si>
    <t>001-000</t>
  </si>
  <si>
    <t>001a</t>
  </si>
  <si>
    <t>Net Daily Rate Revenue - Utah</t>
  </si>
  <si>
    <t>001b</t>
  </si>
  <si>
    <t>UPL Payments</t>
  </si>
  <si>
    <t>001c</t>
  </si>
  <si>
    <t>Medicaid Ancillary Revenue - Utah</t>
  </si>
  <si>
    <t>001d</t>
  </si>
  <si>
    <t>001</t>
  </si>
  <si>
    <t>Net Medicaid Revenue - Utah</t>
  </si>
  <si>
    <t>002</t>
  </si>
  <si>
    <t>Net Medicaid Revenue - Non Utah</t>
  </si>
  <si>
    <t>003</t>
  </si>
  <si>
    <t>Net Medicare Revenue</t>
  </si>
  <si>
    <t>004</t>
  </si>
  <si>
    <t>Net Medicare Revenue - HMO</t>
  </si>
  <si>
    <t>005</t>
  </si>
  <si>
    <t>Net Veterans Revenue</t>
  </si>
  <si>
    <t>006</t>
  </si>
  <si>
    <t>Net Private Revenue</t>
  </si>
  <si>
    <t>007</t>
  </si>
  <si>
    <t>Net Hospice Revenue - Medicaid</t>
  </si>
  <si>
    <t>008</t>
  </si>
  <si>
    <t>Net Hospice Revenue - Non Medicaid</t>
  </si>
  <si>
    <t>009</t>
  </si>
  <si>
    <t>Net Other Revenue</t>
  </si>
  <si>
    <t>Net Misc Income</t>
  </si>
  <si>
    <t>999</t>
  </si>
  <si>
    <t>Total Revenue</t>
  </si>
  <si>
    <t>Dues Subscriptions and Licenses</t>
  </si>
  <si>
    <t>Office Supplies Printing and Postage</t>
  </si>
  <si>
    <t>130</t>
  </si>
  <si>
    <t>140</t>
  </si>
  <si>
    <t>Travel Seminars and Admin Training</t>
  </si>
  <si>
    <t>150</t>
  </si>
  <si>
    <t>160</t>
  </si>
  <si>
    <t>Amortization Organization</t>
  </si>
  <si>
    <t>170</t>
  </si>
  <si>
    <t>180</t>
  </si>
  <si>
    <t>Interest Operating Loans</t>
  </si>
  <si>
    <t>190</t>
  </si>
  <si>
    <t>200</t>
  </si>
  <si>
    <t>210</t>
  </si>
  <si>
    <t>220</t>
  </si>
  <si>
    <t>Workers Compensation</t>
  </si>
  <si>
    <t>Professional - General Liability Insurance</t>
  </si>
  <si>
    <t>240</t>
  </si>
  <si>
    <t>Civil Money Penalties - Medicare and Medicaid</t>
  </si>
  <si>
    <t>250</t>
  </si>
  <si>
    <t>Other Taxes - Attach Schedule</t>
  </si>
  <si>
    <t>270</t>
  </si>
  <si>
    <t>Other Penalties - Fines</t>
  </si>
  <si>
    <t>280</t>
  </si>
  <si>
    <t>Transportation Salaries and Wages</t>
  </si>
  <si>
    <t>290</t>
  </si>
  <si>
    <t>Transportation Payroll Taxes and Emp Benefits</t>
  </si>
  <si>
    <t>300</t>
  </si>
  <si>
    <t>Bank - Service Charges</t>
  </si>
  <si>
    <t>320</t>
  </si>
  <si>
    <t>330</t>
  </si>
  <si>
    <t>340</t>
  </si>
  <si>
    <t>TV Cable Satellite Expense</t>
  </si>
  <si>
    <t>Beauty and Barber Expense</t>
  </si>
  <si>
    <t>Miscellaneous - Attach Detail If Greater Than 2K</t>
  </si>
  <si>
    <t>Total General Administrative</t>
  </si>
  <si>
    <t>260</t>
  </si>
  <si>
    <t>Real Property Tax</t>
  </si>
  <si>
    <t>Real Property Insurance</t>
  </si>
  <si>
    <t>Equipment Leases - Operating Leases Only</t>
  </si>
  <si>
    <t>Personal Property Tax</t>
  </si>
  <si>
    <t>Gain - Loss On Asset Disposition</t>
  </si>
  <si>
    <t>Total Property and Related</t>
  </si>
  <si>
    <t>Equipment Rental Short Term</t>
  </si>
  <si>
    <t>Furniture and Equipment Less Than Capitalization Threshold</t>
  </si>
  <si>
    <t>Purchased Services - Consultants</t>
  </si>
  <si>
    <t>Repair and Maintenance Building and Grounds</t>
  </si>
  <si>
    <t>Repair and Maintenance Equipment</t>
  </si>
  <si>
    <t>Repair and Maintenance Vehicles - Include Vehicle Fuel</t>
  </si>
  <si>
    <t>Total Plant Oper and Maint</t>
  </si>
  <si>
    <t>Food Preparation and Serving Supplies</t>
  </si>
  <si>
    <t>Total Dietary</t>
  </si>
  <si>
    <t>410</t>
  </si>
  <si>
    <t>Total Laundry and Linen</t>
  </si>
  <si>
    <t>Purchased Service - Consultants</t>
  </si>
  <si>
    <t>Total Housekeeping</t>
  </si>
  <si>
    <t>012a</t>
  </si>
  <si>
    <t>Medical Director - Nurse Admin</t>
  </si>
  <si>
    <t>012b</t>
  </si>
  <si>
    <t>Registered Nurses - Nurse Admin</t>
  </si>
  <si>
    <t>012c</t>
  </si>
  <si>
    <t>Licensed Practical Nurses - Nurse Admin</t>
  </si>
  <si>
    <t>012d</t>
  </si>
  <si>
    <t>Certified Nursing Aides - Nurse Admin</t>
  </si>
  <si>
    <t>012e</t>
  </si>
  <si>
    <t>Others - Nurse Admin</t>
  </si>
  <si>
    <t>013a</t>
  </si>
  <si>
    <t>Medical Director - Nurse Admin Payroll Tax and Benefits</t>
  </si>
  <si>
    <t>013b</t>
  </si>
  <si>
    <t>Registered Nurses - Nurse Admin Payroll Tax and Benefits</t>
  </si>
  <si>
    <t>013c</t>
  </si>
  <si>
    <t>Licensed Practical Nurses - Nurse Admin Payroll Tax and Benefits</t>
  </si>
  <si>
    <t>013d</t>
  </si>
  <si>
    <t>Certified Nursing Aides - Nurse Admin Payroll Tax and Benefits</t>
  </si>
  <si>
    <t>013e</t>
  </si>
  <si>
    <t>Others - Nurse Admin Payroll Tax and Benefits</t>
  </si>
  <si>
    <t>040a</t>
  </si>
  <si>
    <t>Registered Nurses</t>
  </si>
  <si>
    <t>040b</t>
  </si>
  <si>
    <t>Licensed Practical Nurses</t>
  </si>
  <si>
    <t>040c</t>
  </si>
  <si>
    <t>Certified Nursing Aides</t>
  </si>
  <si>
    <t>040d</t>
  </si>
  <si>
    <t>Others</t>
  </si>
  <si>
    <t>041a</t>
  </si>
  <si>
    <t>Registered Nurses - Payroll Tax and Benefits</t>
  </si>
  <si>
    <t>041b</t>
  </si>
  <si>
    <t>Licensed Practical Nurses - Payroll Tax and Benefits</t>
  </si>
  <si>
    <t>041c</t>
  </si>
  <si>
    <t>Certified Nursing Aides - Payroll Tax and Benefits</t>
  </si>
  <si>
    <t>041d</t>
  </si>
  <si>
    <t>Others - Payroll Tax and Benefits</t>
  </si>
  <si>
    <t>050a</t>
  </si>
  <si>
    <t>Medical Director - Purchased Serv</t>
  </si>
  <si>
    <t>050b</t>
  </si>
  <si>
    <t>Registered Nurses - Purchased Serv</t>
  </si>
  <si>
    <t>050c</t>
  </si>
  <si>
    <t>Licensed Practical Nurses - Purchased Serv</t>
  </si>
  <si>
    <t>050d</t>
  </si>
  <si>
    <t>Certified Nursing Aides - Purchased Serv</t>
  </si>
  <si>
    <t>050e</t>
  </si>
  <si>
    <t>Others - Purchased Serv</t>
  </si>
  <si>
    <t>Non Medical Supplies - Charts and Forms</t>
  </si>
  <si>
    <t>Respiration - Inhalation Therapy</t>
  </si>
  <si>
    <t>440a</t>
  </si>
  <si>
    <t>Nurse Aide Training-Evaluation Costs</t>
  </si>
  <si>
    <t>440b</t>
  </si>
  <si>
    <t>Nurse Aide Training-Instructor Costs</t>
  </si>
  <si>
    <t>440c</t>
  </si>
  <si>
    <t>Nurse Aide Training-Testing Costs</t>
  </si>
  <si>
    <t>440d</t>
  </si>
  <si>
    <t>Nurse Aide Training-Material Costs</t>
  </si>
  <si>
    <t>440e</t>
  </si>
  <si>
    <t>Nurse Aide Training-Misc Costs</t>
  </si>
  <si>
    <t>Total Nursing</t>
  </si>
  <si>
    <t>Physician and Psychiatrist - Staff Salaries</t>
  </si>
  <si>
    <t xml:space="preserve">
Physician and Psychiatrist - Payroll Tax and Benefit</t>
  </si>
  <si>
    <t>Physical Therapy - Payroll Tax and Benefit</t>
  </si>
  <si>
    <t>Speech Therapy - Staff Salaries</t>
  </si>
  <si>
    <t>Speech Therapy - Payroll Tax and Benefit</t>
  </si>
  <si>
    <t>Audiology Therapy - Staff Salaries</t>
  </si>
  <si>
    <t>Audiology Therapy - Payroll Tax and Benefit</t>
  </si>
  <si>
    <t>Occupational Therapy - Staff Salaries</t>
  </si>
  <si>
    <t>Occupational Therapy - Payroll Tax and Benefits</t>
  </si>
  <si>
    <t>Laboratory and Radiology - Staff Salaries</t>
  </si>
  <si>
    <t>Laboratory and Radiology - Payroll Tax and Benefits</t>
  </si>
  <si>
    <t>Physician and Psychiatrist Supplies - Other</t>
  </si>
  <si>
    <t>Physical Therapy Supplies - Other</t>
  </si>
  <si>
    <t>Speech Therapy Supplies - Other</t>
  </si>
  <si>
    <t>Audiology Therapy Supplies - Other</t>
  </si>
  <si>
    <t>Occupational Therapy Supplies - Other</t>
  </si>
  <si>
    <t>Laboratory and Radiology Supplies - Other</t>
  </si>
  <si>
    <t>Purchased Physician and Psychiatrist - Non Employee</t>
  </si>
  <si>
    <t>Purchased Physical Therapy - Non Employee</t>
  </si>
  <si>
    <t>Purch Serv Speech Therapy - Non Employee</t>
  </si>
  <si>
    <t>Purch Serv Audiology Therapy - Non Employee</t>
  </si>
  <si>
    <t>Laboratory and Radiology Service</t>
  </si>
  <si>
    <t>Other Direct Care - Psychologists Podiatrists Optometrists</t>
  </si>
  <si>
    <t>Eye Glasses Dentures Hearing Aids</t>
  </si>
  <si>
    <t>Total Ancillaries Not In Medicaid Rate</t>
  </si>
  <si>
    <t>Total Rec Act and Social Services</t>
  </si>
  <si>
    <t>200-001</t>
  </si>
  <si>
    <t>Total Expense per FCP</t>
  </si>
  <si>
    <t>200-002</t>
  </si>
  <si>
    <t>Total Expense per GL</t>
  </si>
  <si>
    <t>200-003</t>
  </si>
  <si>
    <t>Total FCP Less GL</t>
  </si>
  <si>
    <t>200-004</t>
  </si>
  <si>
    <t>Profit - Loss</t>
  </si>
  <si>
    <t>300-000</t>
  </si>
  <si>
    <t>Medicaid Days - Utah</t>
  </si>
  <si>
    <t>Medicaid Days - Non Utah</t>
  </si>
  <si>
    <t>Medicare Days</t>
  </si>
  <si>
    <t>Medicare - HMO Days</t>
  </si>
  <si>
    <t>Veterans Days</t>
  </si>
  <si>
    <t>Hospice Days - Medicaid</t>
  </si>
  <si>
    <t>Hospice Days - Non Medicaid</t>
  </si>
  <si>
    <t>Other Days</t>
  </si>
  <si>
    <t>Total Patient Days</t>
  </si>
  <si>
    <t>400-000</t>
  </si>
  <si>
    <t>Total Licensed Beds</t>
  </si>
  <si>
    <t>Medicaid Certified Beds</t>
  </si>
  <si>
    <t>Calendar Days - Period</t>
  </si>
  <si>
    <t>Total Patient Days Available - Total Licensed Beds x Calendar Days in Period</t>
  </si>
  <si>
    <t>Total Occupancy - Total Patient Days/Total Patient Days Available</t>
  </si>
  <si>
    <t>Medicaid Occupancy - Medicaid Days-Utah/Total Patient Days Available</t>
  </si>
  <si>
    <t>Medicaid Occupancy as a percent of Total Occupancy - Medicaid Occupancy/Total Occupancy</t>
  </si>
  <si>
    <t>CostCat</t>
  </si>
  <si>
    <t>Acct Desc</t>
  </si>
  <si>
    <t>FCP as Filed</t>
  </si>
  <si>
    <t>FCP Adj's Related Party</t>
  </si>
  <si>
    <t>% of Total</t>
  </si>
  <si>
    <t>ADJ FCP
(D+E+F)</t>
  </si>
  <si>
    <t>Hours Worked</t>
  </si>
  <si>
    <t>Hours Paid</t>
  </si>
  <si>
    <t>Audited
FCP</t>
  </si>
  <si>
    <t>Audit Adj's
Excluding Related Party</t>
  </si>
  <si>
    <t>Audit Adj's
Related Party</t>
  </si>
  <si>
    <t>NF - Summary</t>
  </si>
  <si>
    <t xml:space="preserve">Facility Name: </t>
  </si>
  <si>
    <t>Census</t>
  </si>
  <si>
    <t>Occupancy</t>
  </si>
  <si>
    <t>Tab</t>
  </si>
  <si>
    <t>Purpose of Each Tab</t>
  </si>
  <si>
    <t>Revenues per G/L
Positive Contractual Adjustments
(Negative Contractual Adjustments)</t>
  </si>
  <si>
    <t>Provider's Adj
(Debit)
Credit</t>
  </si>
  <si>
    <t>FCP Reported Revenue
(Col 4/Col 5)</t>
  </si>
  <si>
    <r>
      <t xml:space="preserve">Other   </t>
    </r>
    <r>
      <rPr>
        <b/>
        <sz val="10"/>
        <rFont val="Arial"/>
        <family val="2"/>
      </rPr>
      <t>(Attach Detail SCHEDULE if Greater Than $5,000)</t>
    </r>
  </si>
  <si>
    <t>RevenueCat</t>
  </si>
  <si>
    <t>AcctNo</t>
  </si>
  <si>
    <t>Expenses per GL</t>
  </si>
  <si>
    <t>Provider Adjs Related Party</t>
  </si>
  <si>
    <t>Provider Adjs Non-related Party</t>
  </si>
  <si>
    <t>FCP Expense
(Columns 4+5+6)</t>
  </si>
  <si>
    <t>Nurse Admin Salaries, Records, In-service, etc.</t>
  </si>
  <si>
    <t>Prosthetic Devices ***</t>
  </si>
  <si>
    <t>Prescription Drugs ****</t>
  </si>
  <si>
    <t>Real Property Tax *</t>
  </si>
  <si>
    <t>Real Property Insurance *</t>
  </si>
  <si>
    <t>Special Equipment Approved by Medicaid **</t>
  </si>
  <si>
    <t>Period Beginning:</t>
  </si>
  <si>
    <t>Period Ending:</t>
  </si>
  <si>
    <t>`</t>
  </si>
  <si>
    <t>440</t>
  </si>
  <si>
    <t>010-010</t>
  </si>
  <si>
    <t>010-011</t>
  </si>
  <si>
    <t>010-012</t>
  </si>
  <si>
    <t>010-040</t>
  </si>
  <si>
    <t>010-050</t>
  </si>
  <si>
    <t>010-060</t>
  </si>
  <si>
    <t>010-070</t>
  </si>
  <si>
    <t>010-080</t>
  </si>
  <si>
    <t>010-090</t>
  </si>
  <si>
    <t>010-100</t>
  </si>
  <si>
    <t>010-110</t>
  </si>
  <si>
    <t>010-120</t>
  </si>
  <si>
    <t>010-130</t>
  </si>
  <si>
    <t>010-140</t>
  </si>
  <si>
    <t>010-150</t>
  </si>
  <si>
    <t>010-160</t>
  </si>
  <si>
    <t>010-170</t>
  </si>
  <si>
    <t>010-180</t>
  </si>
  <si>
    <t>010-190</t>
  </si>
  <si>
    <t>010-200</t>
  </si>
  <si>
    <t>010-210</t>
  </si>
  <si>
    <t>010-220</t>
  </si>
  <si>
    <t>010-230</t>
  </si>
  <si>
    <t>010-240</t>
  </si>
  <si>
    <t>010-250</t>
  </si>
  <si>
    <t>010-270</t>
  </si>
  <si>
    <t>010-280</t>
  </si>
  <si>
    <t>010-290</t>
  </si>
  <si>
    <t>010-300</t>
  </si>
  <si>
    <t>010-310</t>
  </si>
  <si>
    <t>010-320</t>
  </si>
  <si>
    <t>010-330</t>
  </si>
  <si>
    <t>010-340</t>
  </si>
  <si>
    <t>010-350</t>
  </si>
  <si>
    <t>010-360</t>
  </si>
  <si>
    <t>010-490</t>
  </si>
  <si>
    <t>020-230</t>
  </si>
  <si>
    <t>020-240</t>
  </si>
  <si>
    <t>020-250</t>
  </si>
  <si>
    <t>020-260</t>
  </si>
  <si>
    <t>020-270</t>
  </si>
  <si>
    <t>020-280</t>
  </si>
  <si>
    <t>020-290</t>
  </si>
  <si>
    <t>020-300</t>
  </si>
  <si>
    <t>020-310</t>
  </si>
  <si>
    <t>020-320</t>
  </si>
  <si>
    <t>020-330</t>
  </si>
  <si>
    <t>020-340</t>
  </si>
  <si>
    <t>020-350</t>
  </si>
  <si>
    <t>020-360</t>
  </si>
  <si>
    <t>020-490</t>
  </si>
  <si>
    <t>030-012</t>
  </si>
  <si>
    <t>030-040</t>
  </si>
  <si>
    <t>030-110</t>
  </si>
  <si>
    <t>030-230</t>
  </si>
  <si>
    <t>030-240</t>
  </si>
  <si>
    <t>030-310</t>
  </si>
  <si>
    <t>030-320</t>
  </si>
  <si>
    <t>030-330</t>
  </si>
  <si>
    <t>030-340</t>
  </si>
  <si>
    <t>Repair &amp; Maintenance - Vehicles (include vehicle fuel)</t>
  </si>
  <si>
    <t>030-350</t>
  </si>
  <si>
    <t>030-490</t>
  </si>
  <si>
    <t>040-012</t>
  </si>
  <si>
    <t>040-040</t>
  </si>
  <si>
    <t>040-310</t>
  </si>
  <si>
    <t>040-380</t>
  </si>
  <si>
    <t>040-390</t>
  </si>
  <si>
    <t>040-490</t>
  </si>
  <si>
    <t>050-012</t>
  </si>
  <si>
    <t>050-040</t>
  </si>
  <si>
    <t>050-110</t>
  </si>
  <si>
    <t>050-310</t>
  </si>
  <si>
    <t>050-410</t>
  </si>
  <si>
    <t>050-490</t>
  </si>
  <si>
    <t>060-012</t>
  </si>
  <si>
    <t>060-040</t>
  </si>
  <si>
    <t>060-110</t>
  </si>
  <si>
    <t>060-310</t>
  </si>
  <si>
    <t>060-490</t>
  </si>
  <si>
    <t>070-012A</t>
  </si>
  <si>
    <t>A)  Medical Director</t>
  </si>
  <si>
    <t>070-012B</t>
  </si>
  <si>
    <t>B)  Registered Nurses</t>
  </si>
  <si>
    <t>070-012C</t>
  </si>
  <si>
    <t>C)  Licensed Practical Nurses</t>
  </si>
  <si>
    <t>070-012D</t>
  </si>
  <si>
    <t>D)  Certified Nursing Aides</t>
  </si>
  <si>
    <t>070-012E</t>
  </si>
  <si>
    <t>E)  Others, such as medical records employees</t>
  </si>
  <si>
    <t>070-013A</t>
  </si>
  <si>
    <t>070-013B</t>
  </si>
  <si>
    <t>070-013C</t>
  </si>
  <si>
    <t>070-013D</t>
  </si>
  <si>
    <t>070-013E</t>
  </si>
  <si>
    <t>E)  Others</t>
  </si>
  <si>
    <t>070-040A</t>
  </si>
  <si>
    <t>A)  Registered Nurses</t>
  </si>
  <si>
    <t>070-040B</t>
  </si>
  <si>
    <t>B)  Licensed Practical Nurses</t>
  </si>
  <si>
    <t>070-040C</t>
  </si>
  <si>
    <t>C)  Certified Nursing Aides</t>
  </si>
  <si>
    <t>070-040D</t>
  </si>
  <si>
    <t>D)  Others</t>
  </si>
  <si>
    <t>070-041A</t>
  </si>
  <si>
    <t>070-041B</t>
  </si>
  <si>
    <t>070-041C</t>
  </si>
  <si>
    <t>070-041D</t>
  </si>
  <si>
    <t>070-050A</t>
  </si>
  <si>
    <t>070-050B</t>
  </si>
  <si>
    <t>070-050C</t>
  </si>
  <si>
    <t>070-050D</t>
  </si>
  <si>
    <t>070-050E</t>
  </si>
  <si>
    <t>070-110</t>
  </si>
  <si>
    <t>070-111</t>
  </si>
  <si>
    <t>070-230</t>
  </si>
  <si>
    <t>070-430</t>
  </si>
  <si>
    <t>070-490</t>
  </si>
  <si>
    <t>080-013</t>
  </si>
  <si>
    <t>080-014</t>
  </si>
  <si>
    <t>080-017</t>
  </si>
  <si>
    <t>080-018</t>
  </si>
  <si>
    <t>080-019</t>
  </si>
  <si>
    <t>080-040</t>
  </si>
  <si>
    <t>080-041</t>
  </si>
  <si>
    <t>080-042</t>
  </si>
  <si>
    <t>080-043</t>
  </si>
  <si>
    <t>080-044</t>
  </si>
  <si>
    <t>080-045</t>
  </si>
  <si>
    <t>080-046</t>
  </si>
  <si>
    <t>080-112</t>
  </si>
  <si>
    <t>080-113</t>
  </si>
  <si>
    <t>080-114</t>
  </si>
  <si>
    <t>080-115</t>
  </si>
  <si>
    <t>080-116</t>
  </si>
  <si>
    <t>080-117</t>
  </si>
  <si>
    <t>080-311</t>
  </si>
  <si>
    <t>080-312</t>
  </si>
  <si>
    <t>080-313</t>
  </si>
  <si>
    <t>080-314</t>
  </si>
  <si>
    <t>080-315</t>
  </si>
  <si>
    <t>080-316</t>
  </si>
  <si>
    <t>080-350</t>
  </si>
  <si>
    <t>080-360</t>
  </si>
  <si>
    <t>080-370</t>
  </si>
  <si>
    <t>080-380</t>
  </si>
  <si>
    <t>080-390</t>
  </si>
  <si>
    <t>080-400</t>
  </si>
  <si>
    <t>080-450</t>
  </si>
  <si>
    <t>080-460</t>
  </si>
  <si>
    <t>080-490</t>
  </si>
  <si>
    <t>090-012</t>
  </si>
  <si>
    <t>090-040</t>
  </si>
  <si>
    <t>090-310</t>
  </si>
  <si>
    <t>090-470</t>
  </si>
  <si>
    <t>090-480</t>
  </si>
  <si>
    <t>090-490</t>
  </si>
  <si>
    <t>Debit (Credit)</t>
  </si>
  <si>
    <t>Non Related</t>
  </si>
  <si>
    <t>Party</t>
  </si>
  <si>
    <t>Related</t>
  </si>
  <si>
    <t>Auto adjustment to remove non-allowable income taxes</t>
  </si>
  <si>
    <t>Auto adjustment to remove non-allowable bad debts</t>
  </si>
  <si>
    <t>Auto adjustment to remove non-allowable contributions</t>
  </si>
  <si>
    <t>Auto adjustment to remove non-allowable civil penalties</t>
  </si>
  <si>
    <t>Auto adjustment to remove non-allowable penalties/fines</t>
  </si>
  <si>
    <t>Hide this column</t>
  </si>
  <si>
    <t>Total adjustments Schedule C</t>
  </si>
  <si>
    <t>Variance (cell orange if not within tolerance)</t>
  </si>
  <si>
    <t>These columns are used for the account name vlookup on C-1 and will be hidden or moved to a hidden tab for vlookup to C-1</t>
  </si>
  <si>
    <t>Lines for Adjustment Numbers 1 - 5 are locked</t>
  </si>
  <si>
    <t>TOTALS SCHEDULE C-1 BELOW</t>
  </si>
  <si>
    <t>075</t>
  </si>
  <si>
    <t>010-075</t>
  </si>
  <si>
    <t>070-440a</t>
  </si>
  <si>
    <t>070-440b</t>
  </si>
  <si>
    <t>070-440c</t>
  </si>
  <si>
    <t>070-440d</t>
  </si>
  <si>
    <t>070-440e</t>
  </si>
  <si>
    <t>"Royalty Fee" Payments</t>
  </si>
  <si>
    <t>For "Royalty fee" PMTS: 010-075</t>
  </si>
  <si>
    <t>Royalty Fee Payments</t>
  </si>
  <si>
    <r>
      <t xml:space="preserve">  that cross-references to FCP accounts).  </t>
    </r>
    <r>
      <rPr>
        <b/>
        <sz val="10"/>
        <rFont val="Arial"/>
        <family val="2"/>
      </rPr>
      <t>Must also provide a detailed copy of the General Ledger (G/L) in Excel.</t>
    </r>
  </si>
  <si>
    <t>Account Title</t>
  </si>
  <si>
    <t>01-01.a</t>
  </si>
  <si>
    <t>01-01.b</t>
  </si>
  <si>
    <t>01-02</t>
  </si>
  <si>
    <t>01-03</t>
  </si>
  <si>
    <t>01-04</t>
  </si>
  <si>
    <t>02-01</t>
  </si>
  <si>
    <t>02-02</t>
  </si>
  <si>
    <t>03-01A</t>
  </si>
  <si>
    <t>03-01B</t>
  </si>
  <si>
    <t>03-02</t>
  </si>
  <si>
    <t>04-01A</t>
  </si>
  <si>
    <t>04-01B</t>
  </si>
  <si>
    <t>04-02</t>
  </si>
  <si>
    <t>05-01</t>
  </si>
  <si>
    <t>05-02</t>
  </si>
  <si>
    <t>06-01</t>
  </si>
  <si>
    <t>06-02</t>
  </si>
  <si>
    <t>07-01</t>
  </si>
  <si>
    <t>07-02</t>
  </si>
  <si>
    <t>08-01</t>
  </si>
  <si>
    <t>08-02</t>
  </si>
  <si>
    <t>09-01</t>
  </si>
  <si>
    <t>09-02</t>
  </si>
  <si>
    <t>10-01</t>
  </si>
  <si>
    <t>10-02</t>
  </si>
  <si>
    <t>10 -03</t>
  </si>
  <si>
    <t>10-04</t>
  </si>
  <si>
    <t>10-05</t>
  </si>
  <si>
    <t>10-06</t>
  </si>
  <si>
    <t>10-07</t>
  </si>
  <si>
    <t>10-08</t>
  </si>
  <si>
    <t>10-09</t>
  </si>
  <si>
    <t>10-10</t>
  </si>
  <si>
    <t>10-11</t>
  </si>
  <si>
    <t>10-12</t>
  </si>
  <si>
    <r>
      <t xml:space="preserve">5.  Adjustments for Schedule C </t>
    </r>
    <r>
      <rPr>
        <b/>
        <u/>
        <sz val="10"/>
        <rFont val="Arial"/>
        <family val="2"/>
      </rPr>
      <t>MUST</t>
    </r>
    <r>
      <rPr>
        <sz val="10"/>
        <rFont val="Arial"/>
        <family val="2"/>
      </rPr>
      <t xml:space="preserve"> be entered on Schedule C-1.  See the Instructions, and comments on Sch C-1.</t>
    </r>
  </si>
  <si>
    <t>6.  After entering data into the FCP schedules, save the completed Excel file under a new file name.</t>
  </si>
  <si>
    <t>7.  Prepare an electronic copy of the schedules and save.  You may print an original set of schedules along with the supporting documents and scan them.</t>
  </si>
  <si>
    <t>8.  Make sure the Owner/Officer and FCP preparer sign the certification on page 1 of Schedule A.  Send the certification electronically, separately.</t>
  </si>
  <si>
    <r>
      <t xml:space="preserve">9.  Make one complete electronic or photocopy of the schedules and </t>
    </r>
    <r>
      <rPr>
        <b/>
        <sz val="10"/>
        <color indexed="8"/>
        <rFont val="Helv"/>
      </rPr>
      <t>supporting documents, include the trial balance with balance sheet and income statement accounts.</t>
    </r>
  </si>
  <si>
    <t>10.  Keep the electronic copy, and a photocopy if you wish, on file at your facility for five years.</t>
  </si>
  <si>
    <t>13.  Reuse this Excel file to complete an FCP for each NF nursing home for which you are responsible.</t>
  </si>
  <si>
    <r>
      <t xml:space="preserve">14.  If you have any questions or comments, please contact David Meadows at </t>
    </r>
    <r>
      <rPr>
        <u/>
        <sz val="10"/>
        <rFont val="Helv"/>
      </rPr>
      <t>dmeadows@utah.gov</t>
    </r>
    <r>
      <rPr>
        <sz val="10"/>
        <rFont val="Helv"/>
      </rPr>
      <t xml:space="preserve"> or (801) 538-6790.</t>
    </r>
  </si>
  <si>
    <t>Enter Adjustments on Sch B-1</t>
  </si>
  <si>
    <t xml:space="preserve"> Actual Cost to the Related Party</t>
  </si>
  <si>
    <t>Adjustment number on Sch C-1</t>
  </si>
  <si>
    <t>Attach support for related party calcula-tion and mark "X" below</t>
  </si>
  <si>
    <t>Sch C Account where reported</t>
  </si>
  <si>
    <t>Fiscal Year Ended 06/30/24</t>
  </si>
  <si>
    <t>Cols (5), (6). and (7) have formulas and are locked</t>
  </si>
  <si>
    <t>Professional - General Liability Insurance, Business Interruption, etc.</t>
  </si>
  <si>
    <r>
      <t xml:space="preserve">* Real Property - Land and improvements, including buildings and </t>
    </r>
    <r>
      <rPr>
        <strike/>
        <sz val="10"/>
        <color rgb="FF000000"/>
        <rFont val="Arial"/>
        <family val="2"/>
      </rPr>
      <t>Personal</t>
    </r>
    <r>
      <rPr>
        <sz val="10"/>
        <color indexed="8"/>
        <rFont val="Arial"/>
        <family val="2"/>
      </rPr>
      <t xml:space="preserve"> property that is permanently attached to the land or customarily transferred with the land.</t>
    </r>
  </si>
  <si>
    <t xml:space="preserve">  This does not include business interruption aka business income insurance or business personal property insurance.</t>
  </si>
  <si>
    <t>***** Total expenses reported on the FCP must agree to total expenses per the General Ledger; therefore, total expenses per the FCP less total expenses per the G/L must equal $0.</t>
  </si>
  <si>
    <t>Non Related Party</t>
  </si>
  <si>
    <t>Related Party</t>
  </si>
  <si>
    <t/>
  </si>
  <si>
    <r>
      <t xml:space="preserve">11.  </t>
    </r>
    <r>
      <rPr>
        <b/>
        <i/>
        <sz val="10"/>
        <color indexed="8"/>
        <rFont val="Helv"/>
      </rPr>
      <t>Send the original schedules,</t>
    </r>
    <r>
      <rPr>
        <b/>
        <i/>
        <sz val="10"/>
        <color rgb="FF000000"/>
        <rFont val="Helv"/>
      </rPr>
      <t xml:space="preserve"> including one copy in Excel,</t>
    </r>
    <r>
      <rPr>
        <sz val="10"/>
        <color indexed="8"/>
        <rFont val="Helv"/>
      </rPr>
      <t xml:space="preserve"> and supporting documentation</t>
    </r>
    <r>
      <rPr>
        <b/>
        <sz val="10"/>
        <color rgb="FF000000"/>
        <rFont val="Helv"/>
      </rPr>
      <t xml:space="preserve"> electronically</t>
    </r>
    <r>
      <rPr>
        <sz val="10"/>
        <color indexed="8"/>
        <rFont val="Helv"/>
      </rPr>
      <t xml:space="preserve"> so they </t>
    </r>
    <r>
      <rPr>
        <b/>
        <u/>
        <sz val="10"/>
        <color indexed="8"/>
        <rFont val="Helv"/>
      </rPr>
      <t>arrive</t>
    </r>
    <r>
      <rPr>
        <sz val="10"/>
        <color indexed="8"/>
        <rFont val="Helv"/>
      </rPr>
      <t xml:space="preserve"> </t>
    </r>
    <r>
      <rPr>
        <b/>
        <u/>
        <sz val="10"/>
        <color rgb="FF000000"/>
        <rFont val="Helv"/>
      </rPr>
      <t>at the offices of Myers and Stauffer</t>
    </r>
    <r>
      <rPr>
        <sz val="10"/>
        <color indexed="8"/>
        <rFont val="Helv"/>
      </rPr>
      <t xml:space="preserve"> </t>
    </r>
    <r>
      <rPr>
        <b/>
        <u/>
        <sz val="10"/>
        <color indexed="8"/>
        <rFont val="Helv"/>
      </rPr>
      <t>no later than September 30, 2025.</t>
    </r>
  </si>
  <si>
    <t xml:space="preserve">        If you have any questions about submissions, contact Kirk Barnes at KBarnes@mslc.com.</t>
  </si>
  <si>
    <t>(Date Signed)</t>
  </si>
  <si>
    <t>Purch Serv Occupational Therapy - Non Employee</t>
  </si>
  <si>
    <t>"Real Property" Property Tax*</t>
  </si>
  <si>
    <t>*** Medicaid defines prosthetic devices to include (1) artificial legs, arms, and eyes; (2) special braces for the leg, arm, back, and neck; and (3) internal body organs.  Specifically</t>
  </si>
  <si>
    <t>Adjustment Amount of Related Party Costs on Sch C-1***</t>
  </si>
  <si>
    <t xml:space="preserve">officers, and other key personnel regardless of company structure or contractual agreement.  Data is for this facility only. </t>
  </si>
  <si>
    <t>FCP Adj's - Excluding Related Party</t>
  </si>
  <si>
    <t>12. Mailing is no  longer needed for the FCP.  All forms are submitted electronically.</t>
  </si>
  <si>
    <r>
      <t xml:space="preserve">4.  Adjustments to Schedule B </t>
    </r>
    <r>
      <rPr>
        <b/>
        <u/>
        <sz val="10"/>
        <rFont val="Arial"/>
        <family val="2"/>
      </rPr>
      <t>MUST</t>
    </r>
    <r>
      <rPr>
        <sz val="10"/>
        <rFont val="Arial"/>
        <family val="2"/>
      </rPr>
      <t xml:space="preserve"> </t>
    </r>
    <r>
      <rPr>
        <b/>
        <sz val="10"/>
        <rFont val="Arial"/>
        <family val="2"/>
      </rPr>
      <t>be entered on Schedule B-1.</t>
    </r>
    <r>
      <rPr>
        <sz val="10"/>
        <rFont val="Arial"/>
        <family val="2"/>
      </rPr>
      <t xml:space="preserve">  See Instructions.</t>
    </r>
  </si>
  <si>
    <t>Schedules Revised 7/31/25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</si>
</sst>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6" formatCode="&quot;$&quot;#,##0_);[Red]\(&quot;$&quot;#,##0\)"/>
    <numFmt numFmtId="41" formatCode="_(* #,##0_);_(* \(#,##0\);_(* &quot;-&quot;_);_(@_)"/>
    <numFmt numFmtId="43" formatCode="_(* #,##0.00_);_(* \(#,##0.00\);_(* &quot;-&quot;??_);_(@_)"/>
    <numFmt numFmtId="164" formatCode="&quot;$&quot;#,##0.00"/>
    <numFmt numFmtId="165" formatCode="&quot;$&quot;#,##0"/>
    <numFmt numFmtId="166" formatCode="0_);\(0\)"/>
    <numFmt numFmtId="167" formatCode="0.0%"/>
    <numFmt numFmtId="168" formatCode="mm/dd/yy;@"/>
    <numFmt numFmtId="169" formatCode="m/d/yy;@"/>
    <numFmt numFmtId="170" formatCode="_(* #,##0_);_(* \(#,##0\);_(* &quot;-&quot;??_);_(@_)"/>
  </numFmts>
  <fonts count="69" x14ac:knownFonts="1">
    <font>
      <sz val="10"/>
      <name val="Arial"/>
    </font>
    <font>
      <sz val="10"/>
      <name val="Arial"/>
      <family val="2"/>
    </font>
    <font>
      <b/>
      <sz val="8"/>
      <name val="Helv"/>
    </font>
    <font>
      <b/>
      <sz val="10"/>
      <name val="Helv"/>
    </font>
    <font>
      <b/>
      <sz val="10"/>
      <name val="Arial"/>
      <family val="2"/>
    </font>
    <font>
      <sz val="8"/>
      <name val="Helv"/>
    </font>
    <font>
      <sz val="10"/>
      <name val="Arial"/>
      <family val="2"/>
    </font>
    <font>
      <sz val="8"/>
      <name val="Arial"/>
      <family val="2"/>
    </font>
    <font>
      <b/>
      <sz val="12"/>
      <name val="Arial"/>
      <family val="2"/>
    </font>
    <font>
      <sz val="12"/>
      <name val="Arial"/>
      <family val="2"/>
    </font>
    <font>
      <u/>
      <sz val="10"/>
      <name val="Arial"/>
      <family val="2"/>
    </font>
    <font>
      <b/>
      <sz val="14"/>
      <name val="Arial"/>
      <family val="2"/>
    </font>
    <font>
      <sz val="10"/>
      <name val="Helv"/>
    </font>
    <font>
      <sz val="10"/>
      <name val="Arial"/>
      <family val="2"/>
    </font>
    <font>
      <sz val="12"/>
      <name val="Helv"/>
    </font>
    <font>
      <sz val="14"/>
      <name val="Arial"/>
      <family val="2"/>
    </font>
    <font>
      <b/>
      <sz val="8"/>
      <name val="Arial"/>
      <family val="2"/>
    </font>
    <font>
      <sz val="9"/>
      <name val="Arial"/>
      <family val="2"/>
    </font>
    <font>
      <u/>
      <sz val="9"/>
      <name val="Arial"/>
      <family val="2"/>
    </font>
    <font>
      <u/>
      <sz val="14"/>
      <name val="Arial"/>
      <family val="2"/>
    </font>
    <font>
      <sz val="10"/>
      <color indexed="10"/>
      <name val="Helv"/>
    </font>
    <font>
      <sz val="10"/>
      <color indexed="10"/>
      <name val="Arial"/>
      <family val="2"/>
    </font>
    <font>
      <sz val="9"/>
      <color indexed="10"/>
      <name val="Arial"/>
      <family val="2"/>
    </font>
    <font>
      <u/>
      <sz val="10"/>
      <color indexed="10"/>
      <name val="Arial"/>
      <family val="2"/>
    </font>
    <font>
      <b/>
      <sz val="10"/>
      <color indexed="10"/>
      <name val="Arial"/>
      <family val="2"/>
    </font>
    <font>
      <sz val="8"/>
      <color indexed="8"/>
      <name val="Arial"/>
      <family val="2"/>
    </font>
    <font>
      <sz val="10"/>
      <color indexed="8"/>
      <name val="Helv"/>
    </font>
    <font>
      <sz val="10"/>
      <color indexed="8"/>
      <name val="Arial"/>
      <family val="2"/>
    </font>
    <font>
      <sz val="10"/>
      <color indexed="8"/>
      <name val="Arial"/>
      <family val="2"/>
    </font>
    <font>
      <b/>
      <sz val="10"/>
      <color indexed="8"/>
      <name val="Arial"/>
      <family val="2"/>
    </font>
    <font>
      <sz val="14"/>
      <color indexed="8"/>
      <name val="Arial"/>
      <family val="2"/>
    </font>
    <font>
      <i/>
      <sz val="8"/>
      <name val="Arial"/>
      <family val="2"/>
    </font>
    <font>
      <sz val="12"/>
      <name val="Times New Roman"/>
      <family val="1"/>
    </font>
    <font>
      <sz val="12"/>
      <color indexed="8"/>
      <name val="Times New Roman"/>
      <family val="1"/>
    </font>
    <font>
      <sz val="12"/>
      <color indexed="81"/>
      <name val="Tahoma"/>
      <family val="2"/>
    </font>
    <font>
      <sz val="10"/>
      <color indexed="81"/>
      <name val="Tahoma"/>
      <family val="2"/>
    </font>
    <font>
      <b/>
      <u/>
      <sz val="10"/>
      <color indexed="8"/>
      <name val="Helv"/>
    </font>
    <font>
      <u/>
      <sz val="10"/>
      <name val="Helv"/>
    </font>
    <font>
      <b/>
      <sz val="10"/>
      <color indexed="8"/>
      <name val="Helv"/>
    </font>
    <font>
      <b/>
      <i/>
      <sz val="10"/>
      <color indexed="8"/>
      <name val="Helv"/>
    </font>
    <font>
      <b/>
      <sz val="10"/>
      <color rgb="FFFF0000"/>
      <name val="Arial"/>
      <family val="2"/>
    </font>
    <font>
      <sz val="24"/>
      <name val="Arial"/>
      <family val="2"/>
    </font>
    <font>
      <i/>
      <sz val="10"/>
      <name val="Arial"/>
      <family val="2"/>
    </font>
    <font>
      <sz val="11"/>
      <name val="Arial"/>
      <family val="2"/>
    </font>
    <font>
      <sz val="11"/>
      <color indexed="8"/>
      <name val="Arial"/>
      <family val="2"/>
    </font>
    <font>
      <sz val="11"/>
      <color indexed="10"/>
      <name val="Arial"/>
      <family val="2"/>
    </font>
    <font>
      <b/>
      <sz val="11"/>
      <name val="Arial"/>
      <family val="2"/>
    </font>
    <font>
      <b/>
      <sz val="11"/>
      <color indexed="8"/>
      <name val="Arial"/>
      <family val="2"/>
    </font>
    <font>
      <sz val="10.5"/>
      <name val="Arial"/>
      <family val="2"/>
    </font>
    <font>
      <sz val="10.5"/>
      <color indexed="8"/>
      <name val="Arial"/>
      <family val="2"/>
    </font>
    <font>
      <sz val="10.5"/>
      <color indexed="10"/>
      <name val="Arial"/>
      <family val="2"/>
    </font>
    <font>
      <sz val="10"/>
      <name val="Arial"/>
      <family val="2"/>
    </font>
    <font>
      <b/>
      <sz val="11"/>
      <color theme="0"/>
      <name val="Calibri"/>
      <family val="2"/>
      <scheme val="minor"/>
    </font>
    <font>
      <sz val="11"/>
      <color theme="0"/>
      <name val="Calibri"/>
      <family val="2"/>
      <scheme val="minor"/>
    </font>
    <font>
      <sz val="11"/>
      <name val="Calibri"/>
      <family val="2"/>
      <scheme val="minor"/>
    </font>
    <font>
      <sz val="8"/>
      <name val="Calibri"/>
      <family val="2"/>
      <scheme val="minor"/>
    </font>
    <font>
      <sz val="11"/>
      <color indexed="8"/>
      <name val="Calibri"/>
      <family val="2"/>
      <scheme val="minor"/>
    </font>
    <font>
      <b/>
      <sz val="11"/>
      <name val="Calibri"/>
      <family val="2"/>
      <scheme val="minor"/>
    </font>
    <font>
      <b/>
      <sz val="18"/>
      <name val="Calibri"/>
      <family val="2"/>
      <scheme val="minor"/>
    </font>
    <font>
      <sz val="10"/>
      <color rgb="FFFF0000"/>
      <name val="Arial"/>
      <family val="2"/>
    </font>
    <font>
      <b/>
      <sz val="9"/>
      <color indexed="81"/>
      <name val="Tahoma"/>
      <family val="2"/>
    </font>
    <font>
      <b/>
      <u/>
      <sz val="9"/>
      <color indexed="81"/>
      <name val="Tahoma"/>
      <family val="2"/>
    </font>
    <font>
      <b/>
      <u/>
      <sz val="10"/>
      <name val="Arial"/>
      <family val="2"/>
    </font>
    <font>
      <b/>
      <sz val="10"/>
      <color rgb="FF000000"/>
      <name val="Helv"/>
    </font>
    <font>
      <b/>
      <i/>
      <sz val="10"/>
      <color rgb="FF000000"/>
      <name val="Helv"/>
    </font>
    <font>
      <strike/>
      <sz val="10"/>
      <color rgb="FF000000"/>
      <name val="Arial"/>
      <family val="2"/>
    </font>
    <font>
      <sz val="8"/>
      <color rgb="FFFF0000"/>
      <name val="Helv"/>
    </font>
    <font>
      <b/>
      <u/>
      <sz val="10"/>
      <color rgb="FF000000"/>
      <name val="Helv"/>
    </font>
    <font>
      <b/>
      <sz val="9"/>
      <color indexed="81"/>
      <name val="Tahoma"/>
      <charset val="1"/>
    </font>
  </fonts>
  <fills count="19">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rgb="FFFFFF99"/>
        <bgColor indexed="64"/>
      </patternFill>
    </fill>
    <fill>
      <patternFill patternType="solid">
        <fgColor rgb="FFA6CAF0"/>
        <bgColor indexed="64"/>
      </patternFill>
    </fill>
    <fill>
      <patternFill patternType="solid">
        <fgColor theme="0"/>
        <bgColor indexed="64"/>
      </patternFill>
    </fill>
    <fill>
      <patternFill patternType="solid">
        <fgColor theme="6"/>
        <bgColor indexed="64"/>
      </patternFill>
    </fill>
    <fill>
      <patternFill patternType="solid">
        <fgColor theme="3"/>
        <bgColor indexed="64"/>
      </patternFill>
    </fill>
    <fill>
      <patternFill patternType="solid">
        <fgColor rgb="FFFFFFCC"/>
        <bgColor indexed="64"/>
      </patternFill>
    </fill>
    <fill>
      <patternFill patternType="solid">
        <fgColor theme="5" tint="-0.249977111117893"/>
        <bgColor indexed="64"/>
      </patternFill>
    </fill>
    <fill>
      <patternFill patternType="solid">
        <fgColor theme="5"/>
        <bgColor indexed="64"/>
      </patternFill>
    </fill>
    <fill>
      <patternFill patternType="mediumGray">
        <fgColor theme="0" tint="-0.34998626667073579"/>
        <bgColor rgb="FFFFFFCC"/>
      </patternFill>
    </fill>
    <fill>
      <patternFill patternType="mediumGray">
        <fgColor theme="0" tint="-0.34998626667073579"/>
        <bgColor theme="3"/>
      </patternFill>
    </fill>
    <fill>
      <patternFill patternType="solid">
        <fgColor rgb="FF48F0F8"/>
        <bgColor indexed="64"/>
      </patternFill>
    </fill>
    <fill>
      <patternFill patternType="solid">
        <fgColor rgb="FFFFFF00"/>
        <bgColor indexed="64"/>
      </patternFill>
    </fill>
    <fill>
      <patternFill patternType="darkGray">
        <fgColor theme="0" tint="-0.34998626667073579"/>
        <bgColor rgb="FFFFFFCC"/>
      </patternFill>
    </fill>
    <fill>
      <patternFill patternType="solid">
        <fgColor rgb="FFFFC000"/>
        <bgColor indexed="64"/>
      </patternFill>
    </fill>
  </fills>
  <borders count="6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8"/>
      </bottom>
      <diagonal/>
    </border>
    <border>
      <left/>
      <right/>
      <top/>
      <bottom style="medium">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double">
        <color indexed="8"/>
      </bottom>
      <diagonal/>
    </border>
    <border>
      <left/>
      <right/>
      <top style="thin">
        <color indexed="64"/>
      </top>
      <bottom style="double">
        <color indexed="64"/>
      </bottom>
      <diagonal/>
    </border>
    <border>
      <left/>
      <right/>
      <top style="medium">
        <color indexed="64"/>
      </top>
      <bottom style="double">
        <color indexed="64"/>
      </bottom>
      <diagonal/>
    </border>
    <border>
      <left/>
      <right/>
      <top style="thin">
        <color indexed="8"/>
      </top>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64"/>
      </right>
      <top/>
      <bottom style="thin">
        <color indexed="8"/>
      </bottom>
      <diagonal/>
    </border>
    <border>
      <left style="thin">
        <color indexed="8"/>
      </left>
      <right style="thin">
        <color indexed="8"/>
      </right>
      <top style="thin">
        <color indexed="8"/>
      </top>
      <bottom style="double">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top style="thin">
        <color auto="1"/>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1" fontId="51" fillId="0" borderId="0" applyFont="0" applyFill="0" applyBorder="0" applyAlignment="0" applyProtection="0"/>
  </cellStyleXfs>
  <cellXfs count="564">
    <xf numFmtId="0" fontId="0" fillId="0" borderId="0" xfId="0"/>
    <xf numFmtId="0" fontId="4" fillId="0" borderId="0" xfId="0" applyFont="1" applyAlignment="1">
      <alignment horizontal="center"/>
    </xf>
    <xf numFmtId="166" fontId="4" fillId="0" borderId="0" xfId="0" applyNumberFormat="1" applyFont="1" applyAlignment="1">
      <alignment horizontal="center"/>
    </xf>
    <xf numFmtId="0" fontId="6" fillId="0" borderId="0" xfId="0" applyFont="1"/>
    <xf numFmtId="0" fontId="4" fillId="0" borderId="0" xfId="0" quotePrefix="1" applyFont="1" applyAlignment="1">
      <alignment horizontal="center"/>
    </xf>
    <xf numFmtId="0" fontId="4" fillId="0" borderId="0" xfId="0" applyFont="1"/>
    <xf numFmtId="0" fontId="2" fillId="0" borderId="0" xfId="0" quotePrefix="1" applyFont="1" applyAlignment="1">
      <alignment horizontal="left"/>
    </xf>
    <xf numFmtId="0" fontId="8" fillId="0" borderId="0" xfId="0" applyFont="1"/>
    <xf numFmtId="0" fontId="8" fillId="0" borderId="0" xfId="0" applyFont="1" applyAlignment="1">
      <alignment horizontal="center"/>
    </xf>
    <xf numFmtId="0" fontId="5" fillId="0" borderId="0" xfId="0" quotePrefix="1" applyFont="1" applyAlignment="1">
      <alignment horizontal="left"/>
    </xf>
    <xf numFmtId="0" fontId="12" fillId="0" borderId="0" xfId="0" applyFont="1" applyAlignment="1">
      <alignment horizontal="center"/>
    </xf>
    <xf numFmtId="0" fontId="12" fillId="0" borderId="0" xfId="0" applyFont="1"/>
    <xf numFmtId="0" fontId="13" fillId="0" borderId="0" xfId="0" applyFont="1"/>
    <xf numFmtId="0" fontId="12" fillId="0" borderId="0" xfId="0" quotePrefix="1" applyFont="1" applyAlignment="1">
      <alignment horizontal="center"/>
    </xf>
    <xf numFmtId="0" fontId="12" fillId="0" borderId="2" xfId="0" applyFont="1" applyBorder="1" applyAlignment="1">
      <alignment horizontal="center"/>
    </xf>
    <xf numFmtId="0" fontId="12" fillId="0" borderId="2" xfId="0" applyFont="1" applyBorder="1"/>
    <xf numFmtId="0" fontId="12" fillId="0" borderId="2" xfId="0" applyFont="1" applyBorder="1" applyAlignment="1">
      <alignment horizontal="left"/>
    </xf>
    <xf numFmtId="0" fontId="12" fillId="0" borderId="2" xfId="0" applyFont="1" applyBorder="1" applyAlignment="1">
      <alignment wrapText="1"/>
    </xf>
    <xf numFmtId="0" fontId="4" fillId="0" borderId="0" xfId="0" quotePrefix="1" applyFont="1" applyAlignment="1">
      <alignment horizontal="right"/>
    </xf>
    <xf numFmtId="0" fontId="4" fillId="0" borderId="0" xfId="0" applyFont="1" applyAlignment="1">
      <alignment horizontal="left"/>
    </xf>
    <xf numFmtId="0" fontId="4" fillId="0" borderId="0" xfId="0" applyFont="1" applyAlignment="1">
      <alignment horizontal="right"/>
    </xf>
    <xf numFmtId="0" fontId="6" fillId="0" borderId="0" xfId="0" applyFont="1" applyAlignment="1">
      <alignment horizontal="left"/>
    </xf>
    <xf numFmtId="0" fontId="6" fillId="0" borderId="0" xfId="0" quotePrefix="1" applyFont="1" applyAlignment="1">
      <alignment horizontal="right"/>
    </xf>
    <xf numFmtId="0" fontId="6" fillId="0" borderId="0" xfId="0" quotePrefix="1" applyFont="1" applyAlignment="1">
      <alignment horizontal="center"/>
    </xf>
    <xf numFmtId="0" fontId="10" fillId="0" borderId="0" xfId="0" applyFont="1"/>
    <xf numFmtId="0" fontId="6" fillId="0" borderId="0" xfId="0" quotePrefix="1" applyFont="1" applyAlignment="1">
      <alignment horizontal="left"/>
    </xf>
    <xf numFmtId="0" fontId="6" fillId="0" borderId="0" xfId="0" applyFont="1" applyAlignment="1">
      <alignment horizontal="right"/>
    </xf>
    <xf numFmtId="0" fontId="6" fillId="0" borderId="0" xfId="0" applyFont="1" applyAlignment="1">
      <alignment horizontal="centerContinuous"/>
    </xf>
    <xf numFmtId="0" fontId="6" fillId="0" borderId="3" xfId="0" applyFont="1" applyBorder="1" applyAlignment="1">
      <alignment horizontal="left"/>
    </xf>
    <xf numFmtId="0" fontId="6" fillId="0" borderId="0" xfId="0" applyFont="1" applyAlignment="1">
      <alignment horizontal="left" wrapText="1"/>
    </xf>
    <xf numFmtId="0" fontId="6" fillId="0" borderId="0" xfId="0" applyFont="1" applyAlignment="1">
      <alignment wrapText="1"/>
    </xf>
    <xf numFmtId="0" fontId="9" fillId="0" borderId="0" xfId="0" applyFont="1"/>
    <xf numFmtId="0" fontId="5" fillId="0" borderId="0" xfId="0" applyFont="1" applyAlignment="1">
      <alignment horizontal="left"/>
    </xf>
    <xf numFmtId="0" fontId="15" fillId="0" borderId="0" xfId="0" applyFont="1" applyAlignment="1">
      <alignment horizontal="left"/>
    </xf>
    <xf numFmtId="0" fontId="15" fillId="0" borderId="3" xfId="0" applyFont="1" applyBorder="1" applyAlignment="1">
      <alignment horizontal="center"/>
    </xf>
    <xf numFmtId="0" fontId="15" fillId="0" borderId="0" xfId="0" applyFont="1" applyAlignment="1">
      <alignment horizontal="center"/>
    </xf>
    <xf numFmtId="0" fontId="15" fillId="0" borderId="3" xfId="0" applyFont="1" applyBorder="1" applyAlignment="1">
      <alignment horizontal="centerContinuous"/>
    </xf>
    <xf numFmtId="0" fontId="15" fillId="0" borderId="3" xfId="0" applyFont="1" applyBorder="1" applyAlignment="1">
      <alignment horizontal="left" wrapText="1"/>
    </xf>
    <xf numFmtId="0" fontId="15" fillId="0" borderId="0" xfId="0" quotePrefix="1" applyFont="1" applyAlignment="1">
      <alignment horizontal="left"/>
    </xf>
    <xf numFmtId="0" fontId="15" fillId="0" borderId="0" xfId="0" applyFont="1" applyAlignment="1">
      <alignment horizontal="right"/>
    </xf>
    <xf numFmtId="0" fontId="19" fillId="0" borderId="0" xfId="0" applyFont="1" applyAlignment="1">
      <alignment horizontal="left"/>
    </xf>
    <xf numFmtId="0" fontId="15" fillId="0" borderId="3" xfId="0" applyFont="1" applyBorder="1" applyAlignment="1">
      <alignment horizontal="center" wrapText="1"/>
    </xf>
    <xf numFmtId="168" fontId="4" fillId="0" borderId="0" xfId="0" applyNumberFormat="1" applyFont="1" applyAlignment="1">
      <alignment horizontal="left"/>
    </xf>
    <xf numFmtId="0" fontId="21" fillId="0" borderId="0" xfId="0" applyFont="1" applyAlignment="1">
      <alignment horizontal="centerContinuous"/>
    </xf>
    <xf numFmtId="0" fontId="21" fillId="0" borderId="0" xfId="0" applyFont="1"/>
    <xf numFmtId="5" fontId="21" fillId="0" borderId="0" xfId="0" applyNumberFormat="1" applyFont="1"/>
    <xf numFmtId="0" fontId="12" fillId="0" borderId="5" xfId="0" applyFont="1" applyBorder="1"/>
    <xf numFmtId="6" fontId="13" fillId="4" borderId="7" xfId="0" applyNumberFormat="1" applyFont="1" applyFill="1" applyBorder="1"/>
    <xf numFmtId="0" fontId="15" fillId="3" borderId="0" xfId="0" applyFont="1" applyFill="1" applyProtection="1">
      <protection locked="0"/>
    </xf>
    <xf numFmtId="0" fontId="15" fillId="3" borderId="4" xfId="0" applyFont="1" applyFill="1" applyBorder="1" applyProtection="1">
      <protection locked="0"/>
    </xf>
    <xf numFmtId="0" fontId="15" fillId="3" borderId="3" xfId="0" applyFont="1" applyFill="1" applyBorder="1" applyProtection="1">
      <protection locked="0"/>
    </xf>
    <xf numFmtId="0" fontId="15" fillId="3" borderId="4" xfId="0" applyFont="1" applyFill="1" applyBorder="1" applyAlignment="1" applyProtection="1">
      <alignment horizontal="center"/>
      <protection locked="0"/>
    </xf>
    <xf numFmtId="168" fontId="4" fillId="0" borderId="0" xfId="0" applyNumberFormat="1" applyFont="1"/>
    <xf numFmtId="0" fontId="6" fillId="0" borderId="0" xfId="0" applyFont="1" applyAlignment="1">
      <alignment horizontal="center"/>
    </xf>
    <xf numFmtId="0" fontId="6" fillId="0" borderId="8" xfId="0" applyFont="1" applyBorder="1"/>
    <xf numFmtId="0" fontId="6" fillId="3" borderId="10" xfId="0" applyFont="1" applyFill="1" applyBorder="1" applyAlignment="1" applyProtection="1">
      <alignment horizontal="center"/>
      <protection locked="0"/>
    </xf>
    <xf numFmtId="0" fontId="6" fillId="3" borderId="11" xfId="0" applyFont="1" applyFill="1" applyBorder="1" applyProtection="1">
      <protection locked="0"/>
    </xf>
    <xf numFmtId="49" fontId="6" fillId="3" borderId="2" xfId="0" applyNumberFormat="1" applyFont="1" applyFill="1" applyBorder="1" applyAlignment="1" applyProtection="1">
      <alignment horizontal="center"/>
      <protection locked="0"/>
    </xf>
    <xf numFmtId="0" fontId="6" fillId="3" borderId="2" xfId="0" applyFont="1" applyFill="1" applyBorder="1" applyAlignment="1" applyProtection="1">
      <alignment horizontal="center"/>
      <protection locked="0"/>
    </xf>
    <xf numFmtId="6" fontId="6" fillId="3" borderId="2" xfId="0" applyNumberFormat="1" applyFont="1" applyFill="1" applyBorder="1" applyProtection="1">
      <protection locked="0"/>
    </xf>
    <xf numFmtId="0" fontId="6" fillId="3" borderId="10" xfId="0" applyFont="1" applyFill="1" applyBorder="1" applyProtection="1">
      <protection locked="0"/>
    </xf>
    <xf numFmtId="0" fontId="6" fillId="3" borderId="1" xfId="0" applyFont="1" applyFill="1" applyBorder="1" applyAlignment="1" applyProtection="1">
      <alignment horizontal="center"/>
      <protection locked="0"/>
    </xf>
    <xf numFmtId="0" fontId="1" fillId="0" borderId="0" xfId="0" applyFont="1"/>
    <xf numFmtId="0" fontId="15" fillId="2" borderId="3" xfId="0" applyFont="1" applyFill="1" applyBorder="1" applyAlignment="1">
      <alignment horizontal="centerContinuous"/>
    </xf>
    <xf numFmtId="0" fontId="7" fillId="0" borderId="0" xfId="0" applyFont="1"/>
    <xf numFmtId="0" fontId="7" fillId="0" borderId="0" xfId="0" applyFont="1" applyAlignment="1">
      <alignment horizontal="center"/>
    </xf>
    <xf numFmtId="0" fontId="6" fillId="2" borderId="0" xfId="0" applyFont="1" applyFill="1" applyAlignment="1">
      <alignment horizontal="left"/>
    </xf>
    <xf numFmtId="0" fontId="3" fillId="0" borderId="12" xfId="0" applyFont="1" applyBorder="1" applyAlignment="1">
      <alignment horizontal="center"/>
    </xf>
    <xf numFmtId="0" fontId="6" fillId="2" borderId="0" xfId="0" applyFont="1" applyFill="1" applyAlignment="1">
      <alignment horizontal="right"/>
    </xf>
    <xf numFmtId="0" fontId="10" fillId="0" borderId="0" xfId="0" applyFont="1" applyAlignment="1">
      <alignment horizontal="left"/>
    </xf>
    <xf numFmtId="0" fontId="24" fillId="0" borderId="0" xfId="0" applyFont="1" applyAlignment="1">
      <alignment horizontal="center"/>
    </xf>
    <xf numFmtId="0" fontId="15" fillId="0" borderId="0" xfId="0" quotePrefix="1" applyFont="1" applyAlignment="1">
      <alignment horizontal="center"/>
    </xf>
    <xf numFmtId="0" fontId="21" fillId="2" borderId="0" xfId="0" applyFont="1" applyFill="1"/>
    <xf numFmtId="0" fontId="6" fillId="2" borderId="0" xfId="0" applyFont="1" applyFill="1"/>
    <xf numFmtId="0" fontId="6" fillId="2" borderId="0" xfId="0" applyFont="1" applyFill="1" applyAlignment="1">
      <alignment horizontal="center"/>
    </xf>
    <xf numFmtId="0" fontId="26" fillId="0" borderId="2" xfId="0" applyFont="1" applyBorder="1"/>
    <xf numFmtId="0" fontId="26" fillId="0" borderId="2" xfId="0" applyFont="1" applyBorder="1" applyAlignment="1">
      <alignment horizontal="left"/>
    </xf>
    <xf numFmtId="0" fontId="28" fillId="0" borderId="0" xfId="0" applyFont="1"/>
    <xf numFmtId="0" fontId="29" fillId="0" borderId="0" xfId="0" applyFont="1" applyAlignment="1">
      <alignment horizontal="center"/>
    </xf>
    <xf numFmtId="0" fontId="28" fillId="0" borderId="0" xfId="0" applyFont="1" applyAlignment="1">
      <alignment horizontal="center"/>
    </xf>
    <xf numFmtId="0" fontId="7" fillId="2" borderId="0" xfId="0" applyFont="1" applyFill="1" applyAlignment="1">
      <alignment vertical="top"/>
    </xf>
    <xf numFmtId="0" fontId="31" fillId="0" borderId="0" xfId="0" applyFont="1"/>
    <xf numFmtId="0" fontId="17" fillId="0" borderId="0" xfId="0" applyFont="1"/>
    <xf numFmtId="0" fontId="16" fillId="0" borderId="0" xfId="0" applyFont="1" applyAlignment="1">
      <alignment horizontal="right"/>
    </xf>
    <xf numFmtId="0" fontId="17" fillId="0" borderId="0" xfId="0" applyFont="1" applyAlignment="1">
      <alignment horizontal="left"/>
    </xf>
    <xf numFmtId="0" fontId="16" fillId="0" borderId="0" xfId="0" quotePrefix="1" applyFont="1" applyAlignment="1">
      <alignment horizontal="right"/>
    </xf>
    <xf numFmtId="0" fontId="17" fillId="0" borderId="0" xfId="0" applyFont="1" applyAlignment="1">
      <alignment horizontal="center"/>
    </xf>
    <xf numFmtId="0" fontId="18" fillId="0" borderId="0" xfId="0" applyFont="1" applyAlignment="1">
      <alignment horizontal="center"/>
    </xf>
    <xf numFmtId="0" fontId="18" fillId="0" borderId="0" xfId="0" applyFont="1"/>
    <xf numFmtId="0" fontId="22" fillId="0" borderId="0" xfId="0" applyFont="1"/>
    <xf numFmtId="0" fontId="22" fillId="0" borderId="0" xfId="0" applyFont="1" applyAlignment="1">
      <alignment horizontal="left"/>
    </xf>
    <xf numFmtId="0" fontId="21" fillId="0" borderId="0" xfId="0" applyFont="1" applyAlignment="1">
      <alignment horizontal="center"/>
    </xf>
    <xf numFmtId="0" fontId="18" fillId="0" borderId="0" xfId="0" applyFont="1" applyAlignment="1">
      <alignment horizontal="left"/>
    </xf>
    <xf numFmtId="0" fontId="17" fillId="0" borderId="0" xfId="0" applyFont="1" applyProtection="1">
      <protection locked="0"/>
    </xf>
    <xf numFmtId="0" fontId="9" fillId="0" borderId="0" xfId="0" quotePrefix="1" applyFont="1" applyAlignment="1">
      <alignment horizontal="center"/>
    </xf>
    <xf numFmtId="0" fontId="12" fillId="0" borderId="0" xfId="0" applyFont="1" applyAlignment="1">
      <alignment horizontal="left"/>
    </xf>
    <xf numFmtId="0" fontId="14" fillId="0" borderId="0" xfId="0" applyFont="1" applyAlignment="1">
      <alignment horizontal="center"/>
    </xf>
    <xf numFmtId="0" fontId="26" fillId="0" borderId="0" xfId="0" applyFont="1"/>
    <xf numFmtId="0" fontId="27" fillId="0" borderId="0" xfId="0" applyFont="1"/>
    <xf numFmtId="0" fontId="20" fillId="0" borderId="0" xfId="0" applyFont="1"/>
    <xf numFmtId="0" fontId="28" fillId="2" borderId="0" xfId="0" applyFont="1" applyFill="1"/>
    <xf numFmtId="169" fontId="6" fillId="2" borderId="0" xfId="0" applyNumberFormat="1" applyFont="1" applyFill="1"/>
    <xf numFmtId="164" fontId="6" fillId="0" borderId="0" xfId="0" applyNumberFormat="1" applyFont="1" applyAlignment="1">
      <alignment horizontal="center"/>
    </xf>
    <xf numFmtId="0" fontId="28" fillId="0" borderId="0" xfId="0" quotePrefix="1" applyFont="1" applyAlignment="1">
      <alignment horizontal="left"/>
    </xf>
    <xf numFmtId="0" fontId="28" fillId="0" borderId="0" xfId="0" quotePrefix="1" applyFont="1" applyAlignment="1">
      <alignment horizontal="left" wrapText="1"/>
    </xf>
    <xf numFmtId="0" fontId="23" fillId="0" borderId="0" xfId="0" applyFont="1"/>
    <xf numFmtId="0" fontId="6" fillId="0" borderId="3" xfId="0" applyFont="1" applyBorder="1"/>
    <xf numFmtId="6" fontId="0" fillId="4" borderId="7" xfId="0" applyNumberFormat="1" applyFill="1" applyBorder="1"/>
    <xf numFmtId="0" fontId="15" fillId="0" borderId="0" xfId="0" applyFont="1"/>
    <xf numFmtId="0" fontId="11" fillId="0" borderId="0" xfId="0" applyFont="1" applyAlignment="1">
      <alignment horizontal="right"/>
    </xf>
    <xf numFmtId="0" fontId="11" fillId="0" borderId="0" xfId="0" quotePrefix="1" applyFont="1" applyAlignment="1">
      <alignment horizontal="right"/>
    </xf>
    <xf numFmtId="0" fontId="15" fillId="0" borderId="0" xfId="0" applyFont="1" applyAlignment="1">
      <alignment wrapText="1"/>
    </xf>
    <xf numFmtId="5" fontId="15" fillId="4" borderId="4" xfId="0" applyNumberFormat="1" applyFont="1" applyFill="1" applyBorder="1"/>
    <xf numFmtId="165" fontId="15" fillId="3" borderId="0" xfId="0" applyNumberFormat="1" applyFont="1" applyFill="1" applyProtection="1">
      <protection locked="0"/>
    </xf>
    <xf numFmtId="165" fontId="15" fillId="3" borderId="4" xfId="0" applyNumberFormat="1" applyFont="1" applyFill="1" applyBorder="1" applyProtection="1">
      <protection locked="0"/>
    </xf>
    <xf numFmtId="165" fontId="15" fillId="3" borderId="3" xfId="0" applyNumberFormat="1" applyFont="1" applyFill="1" applyBorder="1" applyProtection="1">
      <protection locked="0"/>
    </xf>
    <xf numFmtId="165" fontId="15" fillId="3" borderId="4" xfId="0" applyNumberFormat="1" applyFont="1" applyFill="1" applyBorder="1" applyAlignment="1" applyProtection="1">
      <alignment horizontal="right"/>
      <protection locked="0"/>
    </xf>
    <xf numFmtId="165" fontId="15" fillId="3" borderId="3" xfId="0" applyNumberFormat="1" applyFont="1" applyFill="1" applyBorder="1" applyAlignment="1" applyProtection="1">
      <alignment horizontal="right"/>
      <protection locked="0"/>
    </xf>
    <xf numFmtId="165" fontId="15" fillId="3" borderId="4" xfId="0" applyNumberFormat="1" applyFont="1" applyFill="1" applyBorder="1" applyAlignment="1" applyProtection="1">
      <alignment horizontal="center"/>
      <protection locked="0"/>
    </xf>
    <xf numFmtId="165" fontId="15" fillId="3" borderId="3" xfId="0" applyNumberFormat="1" applyFont="1" applyFill="1" applyBorder="1" applyAlignment="1" applyProtection="1">
      <alignment horizontal="center"/>
      <protection locked="0"/>
    </xf>
    <xf numFmtId="0" fontId="15" fillId="3" borderId="0" xfId="0" applyFont="1" applyFill="1" applyAlignment="1" applyProtection="1">
      <alignment horizontal="center"/>
      <protection locked="0"/>
    </xf>
    <xf numFmtId="3" fontId="15" fillId="3" borderId="4" xfId="0" applyNumberFormat="1" applyFont="1" applyFill="1" applyBorder="1" applyProtection="1">
      <protection locked="0"/>
    </xf>
    <xf numFmtId="0" fontId="9" fillId="0" borderId="0" xfId="0" applyFont="1" applyAlignment="1">
      <alignment horizontal="centerContinuous"/>
    </xf>
    <xf numFmtId="0" fontId="7" fillId="0" borderId="0" xfId="0" quotePrefix="1" applyFont="1" applyAlignment="1">
      <alignment horizontal="left"/>
    </xf>
    <xf numFmtId="0" fontId="7" fillId="0" borderId="3" xfId="0" applyFont="1" applyBorder="1" applyAlignment="1">
      <alignment horizontal="center"/>
    </xf>
    <xf numFmtId="0" fontId="15" fillId="2" borderId="0" xfId="0" applyFont="1" applyFill="1"/>
    <xf numFmtId="0" fontId="15" fillId="2" borderId="0" xfId="0" quotePrefix="1" applyFont="1" applyFill="1" applyAlignment="1">
      <alignment horizontal="center"/>
    </xf>
    <xf numFmtId="0" fontId="15" fillId="2" borderId="0" xfId="0" applyFont="1" applyFill="1" applyAlignment="1">
      <alignment horizontal="center"/>
    </xf>
    <xf numFmtId="0" fontId="15" fillId="2" borderId="0" xfId="0" applyFont="1" applyFill="1" applyProtection="1">
      <protection locked="0"/>
    </xf>
    <xf numFmtId="0" fontId="15" fillId="2" borderId="0" xfId="0" applyFont="1" applyFill="1" applyAlignment="1">
      <alignment horizontal="center" wrapText="1"/>
    </xf>
    <xf numFmtId="0" fontId="15" fillId="2" borderId="0" xfId="0" applyFont="1" applyFill="1" applyAlignment="1">
      <alignment wrapText="1"/>
    </xf>
    <xf numFmtId="168" fontId="6" fillId="3" borderId="3" xfId="0" applyNumberFormat="1" applyFont="1" applyFill="1" applyBorder="1" applyAlignment="1" applyProtection="1">
      <alignment horizontal="center"/>
      <protection locked="0"/>
    </xf>
    <xf numFmtId="0" fontId="6" fillId="0" borderId="13" xfId="0" applyFont="1" applyBorder="1" applyAlignment="1">
      <alignment horizontal="right"/>
    </xf>
    <xf numFmtId="0" fontId="6" fillId="0" borderId="17" xfId="0" applyFont="1" applyBorder="1"/>
    <xf numFmtId="0" fontId="6" fillId="0" borderId="14" xfId="0" applyFont="1" applyBorder="1" applyAlignment="1">
      <alignment horizontal="center"/>
    </xf>
    <xf numFmtId="168" fontId="6" fillId="2" borderId="9" xfId="0" applyNumberFormat="1" applyFont="1" applyFill="1" applyBorder="1" applyAlignment="1">
      <alignment horizontal="center"/>
    </xf>
    <xf numFmtId="0" fontId="6" fillId="2" borderId="0" xfId="0" applyFont="1" applyFill="1" applyProtection="1">
      <protection locked="0"/>
    </xf>
    <xf numFmtId="168" fontId="28" fillId="2" borderId="0" xfId="0" applyNumberFormat="1" applyFont="1" applyFill="1" applyProtection="1">
      <protection locked="0"/>
    </xf>
    <xf numFmtId="0" fontId="7" fillId="0" borderId="0" xfId="0" applyFont="1" applyAlignment="1">
      <alignment horizontal="center" vertical="top"/>
    </xf>
    <xf numFmtId="0" fontId="6" fillId="0" borderId="0" xfId="0" applyFont="1" applyAlignment="1">
      <alignment horizontal="center" vertical="top"/>
    </xf>
    <xf numFmtId="0" fontId="21" fillId="0" borderId="0" xfId="0" applyFont="1" applyAlignment="1">
      <alignment horizontal="centerContinuous" vertical="top"/>
    </xf>
    <xf numFmtId="0" fontId="6" fillId="0" borderId="0" xfId="0" applyFont="1" applyAlignment="1">
      <alignment vertical="top"/>
    </xf>
    <xf numFmtId="0" fontId="6" fillId="0" borderId="0" xfId="0" applyFont="1" applyAlignment="1">
      <alignment horizontal="centerContinuous" vertical="top"/>
    </xf>
    <xf numFmtId="0" fontId="17" fillId="0" borderId="0" xfId="0" applyFont="1" applyAlignment="1">
      <alignment vertical="top"/>
    </xf>
    <xf numFmtId="0" fontId="18" fillId="0" borderId="0" xfId="0" applyFont="1" applyAlignment="1">
      <alignment horizontal="center" vertical="top"/>
    </xf>
    <xf numFmtId="0" fontId="18" fillId="0" borderId="0" xfId="0" applyFont="1" applyAlignment="1">
      <alignment vertical="top"/>
    </xf>
    <xf numFmtId="0" fontId="17" fillId="0" borderId="0" xfId="0" applyFont="1" applyAlignment="1">
      <alignment horizontal="left" vertical="top"/>
    </xf>
    <xf numFmtId="0" fontId="6" fillId="0" borderId="0" xfId="0" applyFont="1" applyAlignment="1">
      <alignment horizontal="center" vertical="center" wrapText="1"/>
    </xf>
    <xf numFmtId="0" fontId="6" fillId="0" borderId="0" xfId="0" applyFont="1" applyAlignment="1">
      <alignment horizontal="center" vertical="center"/>
    </xf>
    <xf numFmtId="0" fontId="28" fillId="0" borderId="0" xfId="0" applyFont="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25" fillId="2" borderId="0" xfId="0" applyFont="1" applyFill="1" applyAlignment="1">
      <alignment horizontal="center" vertical="center"/>
    </xf>
    <xf numFmtId="0" fontId="15" fillId="3" borderId="0" xfId="0" applyFont="1" applyFill="1" applyAlignment="1" applyProtection="1">
      <alignment horizontal="left"/>
      <protection locked="0"/>
    </xf>
    <xf numFmtId="165" fontId="15" fillId="3" borderId="0" xfId="0" applyNumberFormat="1" applyFont="1" applyFill="1" applyAlignment="1" applyProtection="1">
      <alignment horizontal="center"/>
      <protection locked="0"/>
    </xf>
    <xf numFmtId="0" fontId="1" fillId="3" borderId="3" xfId="0" applyFont="1" applyFill="1" applyBorder="1" applyAlignment="1" applyProtection="1">
      <alignment horizontal="center"/>
      <protection locked="0"/>
    </xf>
    <xf numFmtId="0" fontId="1" fillId="3" borderId="15" xfId="0" applyFont="1" applyFill="1" applyBorder="1" applyAlignment="1" applyProtection="1">
      <alignment horizontal="center"/>
      <protection locked="0"/>
    </xf>
    <xf numFmtId="168" fontId="1" fillId="3" borderId="3" xfId="0" applyNumberFormat="1" applyFont="1" applyFill="1" applyBorder="1" applyAlignment="1" applyProtection="1">
      <alignment horizontal="center"/>
      <protection locked="0"/>
    </xf>
    <xf numFmtId="0" fontId="1" fillId="3" borderId="11" xfId="0" applyFont="1" applyFill="1" applyBorder="1" applyProtection="1">
      <protection locked="0"/>
    </xf>
    <xf numFmtId="49" fontId="1" fillId="0" borderId="0" xfId="0" applyNumberFormat="1" applyFont="1" applyAlignment="1">
      <alignment horizontal="center"/>
    </xf>
    <xf numFmtId="0" fontId="1" fillId="0" borderId="0" xfId="0" applyFont="1" applyAlignment="1">
      <alignment horizontal="right"/>
    </xf>
    <xf numFmtId="0" fontId="1" fillId="0" borderId="0" xfId="0" applyFont="1" applyAlignment="1">
      <alignment horizontal="left"/>
    </xf>
    <xf numFmtId="0" fontId="1" fillId="0" borderId="0" xfId="0" applyFont="1" applyAlignment="1">
      <alignment horizontal="left" wrapText="1"/>
    </xf>
    <xf numFmtId="0" fontId="1" fillId="0" borderId="9" xfId="0" quotePrefix="1" applyFont="1" applyBorder="1" applyAlignment="1">
      <alignment horizontal="left"/>
    </xf>
    <xf numFmtId="1" fontId="6" fillId="0" borderId="0" xfId="0" applyNumberFormat="1" applyFont="1" applyAlignment="1">
      <alignment horizontal="left"/>
    </xf>
    <xf numFmtId="0" fontId="29" fillId="0" borderId="0" xfId="0" applyFont="1"/>
    <xf numFmtId="0" fontId="0" fillId="0" borderId="0" xfId="0" applyAlignment="1">
      <alignment horizontal="centerContinuous"/>
    </xf>
    <xf numFmtId="0" fontId="1" fillId="0" borderId="0" xfId="0" applyFont="1" applyAlignment="1">
      <alignment horizontal="right" wrapText="1"/>
    </xf>
    <xf numFmtId="9" fontId="6" fillId="0" borderId="0" xfId="2" applyFont="1" applyProtection="1"/>
    <xf numFmtId="0" fontId="1" fillId="0" borderId="0" xfId="0" applyFont="1" applyProtection="1">
      <protection locked="0"/>
    </xf>
    <xf numFmtId="0" fontId="15" fillId="0" borderId="0" xfId="0" applyFont="1" applyProtection="1">
      <protection locked="0"/>
    </xf>
    <xf numFmtId="5" fontId="15" fillId="0" borderId="0" xfId="0" applyNumberFormat="1" applyFont="1" applyProtection="1">
      <protection locked="0"/>
    </xf>
    <xf numFmtId="0" fontId="1" fillId="0" borderId="9" xfId="0" applyFont="1" applyBorder="1" applyAlignment="1">
      <alignment horizontal="right"/>
    </xf>
    <xf numFmtId="0" fontId="1" fillId="0" borderId="16" xfId="0" quotePrefix="1" applyFont="1" applyBorder="1" applyAlignment="1">
      <alignment horizontal="left"/>
    </xf>
    <xf numFmtId="49" fontId="1" fillId="3" borderId="2" xfId="0" applyNumberFormat="1" applyFont="1" applyFill="1" applyBorder="1" applyAlignment="1" applyProtection="1">
      <alignment horizontal="center"/>
      <protection locked="0"/>
    </xf>
    <xf numFmtId="0" fontId="38" fillId="0" borderId="0" xfId="0" applyFont="1"/>
    <xf numFmtId="0" fontId="6" fillId="7" borderId="0" xfId="0" applyFont="1" applyFill="1"/>
    <xf numFmtId="0" fontId="1" fillId="0" borderId="0" xfId="0" applyFont="1" applyAlignment="1">
      <alignment horizontal="center"/>
    </xf>
    <xf numFmtId="0" fontId="1" fillId="0" borderId="0" xfId="0" quotePrefix="1" applyFont="1" applyAlignment="1">
      <alignment horizontal="center"/>
    </xf>
    <xf numFmtId="5" fontId="13" fillId="4" borderId="20" xfId="0" applyNumberFormat="1" applyFont="1" applyFill="1" applyBorder="1"/>
    <xf numFmtId="5" fontId="0" fillId="4" borderId="20" xfId="0" applyNumberFormat="1" applyFill="1" applyBorder="1"/>
    <xf numFmtId="0" fontId="41" fillId="0" borderId="0" xfId="0" applyFont="1" applyAlignment="1">
      <alignment horizontal="left"/>
    </xf>
    <xf numFmtId="0" fontId="42" fillId="0" borderId="0" xfId="0" applyFont="1" applyAlignment="1">
      <alignment horizontal="left"/>
    </xf>
    <xf numFmtId="0" fontId="43" fillId="0" borderId="0" xfId="0" applyFont="1" applyAlignment="1">
      <alignment horizontal="center"/>
    </xf>
    <xf numFmtId="0" fontId="43" fillId="0" borderId="0" xfId="0" applyFont="1"/>
    <xf numFmtId="5" fontId="43" fillId="0" borderId="0" xfId="0" applyNumberFormat="1" applyFont="1"/>
    <xf numFmtId="0" fontId="43" fillId="0" borderId="0" xfId="0" quotePrefix="1" applyFont="1" applyAlignment="1">
      <alignment horizontal="center"/>
    </xf>
    <xf numFmtId="0" fontId="45" fillId="0" borderId="0" xfId="0" applyFont="1"/>
    <xf numFmtId="0" fontId="43" fillId="0" borderId="0" xfId="0" applyFont="1" applyAlignment="1">
      <alignment horizontal="center" wrapText="1"/>
    </xf>
    <xf numFmtId="49" fontId="43" fillId="0" borderId="3" xfId="1" applyNumberFormat="1" applyFont="1" applyBorder="1" applyAlignment="1" applyProtection="1">
      <alignment horizontal="center"/>
    </xf>
    <xf numFmtId="49" fontId="43" fillId="0" borderId="0" xfId="1" applyNumberFormat="1" applyFont="1" applyBorder="1" applyAlignment="1" applyProtection="1">
      <alignment horizontal="center"/>
    </xf>
    <xf numFmtId="0" fontId="43" fillId="0" borderId="14" xfId="0" applyFont="1" applyBorder="1" applyAlignment="1">
      <alignment horizontal="center"/>
    </xf>
    <xf numFmtId="0" fontId="43" fillId="2" borderId="10" xfId="0" applyFont="1" applyFill="1" applyBorder="1"/>
    <xf numFmtId="0" fontId="43" fillId="2" borderId="4" xfId="0" quotePrefix="1" applyFont="1" applyFill="1" applyBorder="1"/>
    <xf numFmtId="0" fontId="43" fillId="2" borderId="5" xfId="0" quotePrefix="1" applyFont="1" applyFill="1" applyBorder="1"/>
    <xf numFmtId="0" fontId="43" fillId="0" borderId="17" xfId="0" quotePrefix="1" applyFont="1" applyBorder="1" applyAlignment="1">
      <alignment horizontal="center"/>
    </xf>
    <xf numFmtId="0" fontId="43" fillId="0" borderId="12" xfId="0" applyFont="1" applyBorder="1" applyAlignment="1">
      <alignment horizontal="left" vertical="center" wrapText="1"/>
    </xf>
    <xf numFmtId="0" fontId="43" fillId="0" borderId="2" xfId="0" quotePrefix="1" applyFont="1" applyBorder="1" applyAlignment="1">
      <alignment horizontal="center" vertical="center" wrapText="1"/>
    </xf>
    <xf numFmtId="0" fontId="44" fillId="0" borderId="10" xfId="0" applyFont="1" applyBorder="1" applyAlignment="1">
      <alignment horizontal="center" vertical="center" wrapText="1"/>
    </xf>
    <xf numFmtId="0" fontId="43" fillId="0" borderId="2" xfId="0" applyFont="1" applyBorder="1" applyAlignment="1">
      <alignment horizontal="centerContinuous" vertical="center" wrapText="1"/>
    </xf>
    <xf numFmtId="0" fontId="43" fillId="0" borderId="12" xfId="0" quotePrefix="1" applyFont="1" applyBorder="1" applyAlignment="1">
      <alignment horizontal="center" vertical="center" wrapText="1"/>
    </xf>
    <xf numFmtId="0" fontId="44" fillId="0" borderId="11" xfId="0" applyFont="1" applyBorder="1" applyAlignment="1">
      <alignment horizontal="center" vertical="center" wrapText="1"/>
    </xf>
    <xf numFmtId="0" fontId="44" fillId="0" borderId="12" xfId="0" applyFont="1" applyBorder="1" applyAlignment="1">
      <alignment horizontal="center" vertical="center" wrapText="1"/>
    </xf>
    <xf numFmtId="0" fontId="43" fillId="0" borderId="15" xfId="0" applyFont="1" applyBorder="1" applyAlignment="1">
      <alignment horizontal="center"/>
    </xf>
    <xf numFmtId="170" fontId="43" fillId="3" borderId="5" xfId="1" applyNumberFormat="1" applyFont="1" applyFill="1" applyBorder="1" applyAlignment="1" applyProtection="1">
      <protection locked="0"/>
    </xf>
    <xf numFmtId="170" fontId="43" fillId="3" borderId="2" xfId="1" applyNumberFormat="1" applyFont="1" applyFill="1" applyBorder="1" applyProtection="1">
      <protection locked="0"/>
    </xf>
    <xf numFmtId="170" fontId="43" fillId="4" borderId="2" xfId="1" applyNumberFormat="1" applyFont="1" applyFill="1" applyBorder="1" applyAlignment="1" applyProtection="1"/>
    <xf numFmtId="0" fontId="44" fillId="0" borderId="0" xfId="0" applyFont="1"/>
    <xf numFmtId="5" fontId="44" fillId="4" borderId="0" xfId="0" applyNumberFormat="1" applyFont="1" applyFill="1"/>
    <xf numFmtId="5" fontId="44" fillId="4" borderId="0" xfId="0" applyNumberFormat="1" applyFont="1" applyFill="1" applyAlignment="1">
      <alignment horizontal="right" wrapText="1"/>
    </xf>
    <xf numFmtId="5" fontId="44" fillId="4" borderId="0" xfId="1" applyNumberFormat="1" applyFont="1" applyFill="1" applyAlignment="1" applyProtection="1">
      <alignment horizontal="right" wrapText="1"/>
    </xf>
    <xf numFmtId="0" fontId="44" fillId="0" borderId="2" xfId="0" applyFont="1" applyBorder="1" applyAlignment="1">
      <alignment horizontal="center" vertical="center" wrapText="1"/>
    </xf>
    <xf numFmtId="0" fontId="44" fillId="0" borderId="2" xfId="0" applyFont="1" applyBorder="1" applyAlignment="1">
      <alignment horizontal="centerContinuous" vertical="center" wrapText="1"/>
    </xf>
    <xf numFmtId="0" fontId="44" fillId="0" borderId="2" xfId="0" quotePrefix="1" applyFont="1" applyBorder="1" applyAlignment="1">
      <alignment horizontal="center" vertical="center" wrapText="1"/>
    </xf>
    <xf numFmtId="0" fontId="44" fillId="0" borderId="12" xfId="0" quotePrefix="1" applyFont="1" applyBorder="1" applyAlignment="1">
      <alignment horizontal="center" vertical="center" wrapText="1"/>
    </xf>
    <xf numFmtId="0" fontId="44" fillId="0" borderId="2" xfId="0" applyFont="1" applyBorder="1" applyAlignment="1">
      <alignment wrapText="1"/>
    </xf>
    <xf numFmtId="170" fontId="44" fillId="3" borderId="2" xfId="1" applyNumberFormat="1" applyFont="1" applyFill="1" applyBorder="1" applyAlignment="1" applyProtection="1">
      <alignment horizontal="right" wrapText="1"/>
      <protection locked="0"/>
    </xf>
    <xf numFmtId="170" fontId="43" fillId="3" borderId="2" xfId="1" applyNumberFormat="1" applyFont="1" applyFill="1" applyBorder="1" applyAlignment="1" applyProtection="1">
      <protection locked="0"/>
    </xf>
    <xf numFmtId="170" fontId="44" fillId="3" borderId="2" xfId="1" quotePrefix="1" applyNumberFormat="1" applyFont="1" applyFill="1" applyBorder="1" applyAlignment="1" applyProtection="1">
      <alignment horizontal="right" wrapText="1"/>
      <protection locked="0"/>
    </xf>
    <xf numFmtId="170" fontId="44" fillId="5" borderId="2" xfId="1" quotePrefix="1" applyNumberFormat="1" applyFont="1" applyFill="1" applyBorder="1" applyAlignment="1" applyProtection="1">
      <alignment horizontal="right" wrapText="1"/>
      <protection locked="0"/>
    </xf>
    <xf numFmtId="0" fontId="45" fillId="2" borderId="0" xfId="0" applyFont="1" applyFill="1"/>
    <xf numFmtId="0" fontId="45" fillId="2" borderId="0" xfId="0" applyFont="1" applyFill="1" applyAlignment="1">
      <alignment horizontal="center" vertical="center" wrapText="1"/>
    </xf>
    <xf numFmtId="0" fontId="45" fillId="2" borderId="0" xfId="0" applyFont="1" applyFill="1" applyAlignment="1">
      <alignment horizontal="centerContinuous" vertical="center" wrapText="1"/>
    </xf>
    <xf numFmtId="0" fontId="45" fillId="2" borderId="0" xfId="0" quotePrefix="1" applyFont="1" applyFill="1" applyAlignment="1">
      <alignment horizontal="center" vertical="center" wrapText="1"/>
    </xf>
    <xf numFmtId="3" fontId="43" fillId="2" borderId="0" xfId="0" applyNumberFormat="1" applyFont="1" applyFill="1"/>
    <xf numFmtId="170" fontId="44" fillId="4" borderId="0" xfId="1" applyNumberFormat="1" applyFont="1" applyFill="1" applyBorder="1" applyAlignment="1" applyProtection="1">
      <alignment horizontal="center" vertical="center" wrapText="1"/>
    </xf>
    <xf numFmtId="0" fontId="43" fillId="0" borderId="0" xfId="0" applyFont="1" applyAlignment="1">
      <alignment horizontal="centerContinuous"/>
    </xf>
    <xf numFmtId="3" fontId="43" fillId="3" borderId="3" xfId="0" applyNumberFormat="1" applyFont="1" applyFill="1" applyBorder="1" applyAlignment="1" applyProtection="1">
      <alignment horizontal="right"/>
      <protection locked="0"/>
    </xf>
    <xf numFmtId="3" fontId="43" fillId="0" borderId="0" xfId="0" applyNumberFormat="1" applyFont="1" applyAlignment="1">
      <alignment horizontal="left"/>
    </xf>
    <xf numFmtId="3" fontId="43" fillId="0" borderId="0" xfId="0" applyNumberFormat="1" applyFont="1" applyAlignment="1">
      <alignment horizontal="right"/>
    </xf>
    <xf numFmtId="1" fontId="43" fillId="4" borderId="15" xfId="0" applyNumberFormat="1" applyFont="1" applyFill="1" applyBorder="1" applyAlignment="1">
      <alignment horizontal="right"/>
    </xf>
    <xf numFmtId="1" fontId="43" fillId="0" borderId="0" xfId="0" applyNumberFormat="1" applyFont="1" applyAlignment="1">
      <alignment horizontal="center"/>
    </xf>
    <xf numFmtId="3" fontId="43" fillId="4" borderId="3" xfId="0" applyNumberFormat="1" applyFont="1" applyFill="1" applyBorder="1" applyAlignment="1">
      <alignment horizontal="right"/>
    </xf>
    <xf numFmtId="10" fontId="43" fillId="4" borderId="3" xfId="0" applyNumberFormat="1" applyFont="1" applyFill="1" applyBorder="1" applyAlignment="1">
      <alignment horizontal="right"/>
    </xf>
    <xf numFmtId="0" fontId="43" fillId="0" borderId="0" xfId="0" applyFont="1" applyAlignment="1">
      <alignment horizontal="right"/>
    </xf>
    <xf numFmtId="167" fontId="43" fillId="0" borderId="0" xfId="0" applyNumberFormat="1" applyFont="1" applyAlignment="1">
      <alignment horizontal="right"/>
    </xf>
    <xf numFmtId="10" fontId="43" fillId="4" borderId="3" xfId="2" applyNumberFormat="1" applyFont="1" applyFill="1" applyBorder="1" applyAlignment="1" applyProtection="1">
      <alignment horizontal="right"/>
    </xf>
    <xf numFmtId="0" fontId="1" fillId="0" borderId="0" xfId="0" quotePrefix="1" applyFont="1" applyAlignment="1">
      <alignment horizontal="right"/>
    </xf>
    <xf numFmtId="49" fontId="1" fillId="3" borderId="1" xfId="0" applyNumberFormat="1" applyFont="1" applyFill="1" applyBorder="1" applyAlignment="1" applyProtection="1">
      <alignment horizontal="center"/>
      <protection locked="0"/>
    </xf>
    <xf numFmtId="0" fontId="48" fillId="2" borderId="0" xfId="0" applyFont="1" applyFill="1" applyAlignment="1">
      <alignment horizontal="left"/>
    </xf>
    <xf numFmtId="0" fontId="48" fillId="0" borderId="0" xfId="0" applyFont="1"/>
    <xf numFmtId="0" fontId="48" fillId="0" borderId="0" xfId="0" applyFont="1" applyAlignment="1">
      <alignment horizontal="centerContinuous"/>
    </xf>
    <xf numFmtId="0" fontId="49" fillId="0" borderId="0" xfId="0" applyFont="1" applyAlignment="1">
      <alignment horizontal="left"/>
    </xf>
    <xf numFmtId="0" fontId="50" fillId="0" borderId="0" xfId="0" applyFont="1" applyAlignment="1">
      <alignment horizontal="left"/>
    </xf>
    <xf numFmtId="0" fontId="48" fillId="0" borderId="0" xfId="0" applyFont="1" applyAlignment="1">
      <alignment horizontal="left"/>
    </xf>
    <xf numFmtId="0" fontId="48" fillId="0" borderId="0" xfId="0" applyFont="1" applyAlignment="1">
      <alignment horizontal="center"/>
    </xf>
    <xf numFmtId="0" fontId="27" fillId="0" borderId="0" xfId="0" applyFont="1" applyAlignment="1">
      <alignment horizontal="center" vertical="center"/>
    </xf>
    <xf numFmtId="0" fontId="1" fillId="0" borderId="0" xfId="0" applyFont="1" applyAlignment="1">
      <alignment horizontal="center" vertical="center"/>
    </xf>
    <xf numFmtId="0" fontId="1" fillId="3" borderId="10" xfId="0" applyFont="1" applyFill="1" applyBorder="1" applyProtection="1">
      <protection locked="0"/>
    </xf>
    <xf numFmtId="43" fontId="53" fillId="9" borderId="2" xfId="1" applyFont="1" applyFill="1" applyBorder="1" applyProtection="1"/>
    <xf numFmtId="3" fontId="54" fillId="2" borderId="0" xfId="0" applyNumberFormat="1" applyFont="1" applyFill="1"/>
    <xf numFmtId="0" fontId="54" fillId="2" borderId="0" xfId="0" applyFont="1" applyFill="1"/>
    <xf numFmtId="0" fontId="54" fillId="0" borderId="0" xfId="0" applyFont="1"/>
    <xf numFmtId="0" fontId="54" fillId="0" borderId="0" xfId="0" applyFont="1" applyAlignment="1">
      <alignment horizontal="right"/>
    </xf>
    <xf numFmtId="49" fontId="54" fillId="0" borderId="0" xfId="0" applyNumberFormat="1" applyFont="1"/>
    <xf numFmtId="0" fontId="54" fillId="0" borderId="0" xfId="0" applyFont="1" applyAlignment="1">
      <alignment horizontal="center"/>
    </xf>
    <xf numFmtId="38" fontId="54" fillId="0" borderId="0" xfId="0" applyNumberFormat="1" applyFont="1" applyAlignment="1">
      <alignment horizontal="left"/>
    </xf>
    <xf numFmtId="6" fontId="54" fillId="0" borderId="0" xfId="0" applyNumberFormat="1" applyFont="1" applyAlignment="1">
      <alignment horizontal="centerContinuous"/>
    </xf>
    <xf numFmtId="38" fontId="54" fillId="0" borderId="0" xfId="0" applyNumberFormat="1" applyFont="1"/>
    <xf numFmtId="14" fontId="54" fillId="0" borderId="0" xfId="0" applyNumberFormat="1" applyFont="1" applyAlignment="1">
      <alignment horizontal="center"/>
    </xf>
    <xf numFmtId="14" fontId="54" fillId="0" borderId="2" xfId="0" applyNumberFormat="1" applyFont="1" applyBorder="1" applyAlignment="1" applyProtection="1">
      <alignment horizontal="center"/>
      <protection locked="0"/>
    </xf>
    <xf numFmtId="165" fontId="54" fillId="0" borderId="0" xfId="0" applyNumberFormat="1" applyFont="1"/>
    <xf numFmtId="6" fontId="54" fillId="0" borderId="0" xfId="0" quotePrefix="1" applyNumberFormat="1" applyFont="1" applyAlignment="1">
      <alignment horizontal="center"/>
    </xf>
    <xf numFmtId="38" fontId="54" fillId="0" borderId="0" xfId="0" quotePrefix="1" applyNumberFormat="1" applyFont="1" applyAlignment="1">
      <alignment horizontal="center"/>
    </xf>
    <xf numFmtId="14" fontId="52" fillId="9" borderId="23" xfId="0" applyNumberFormat="1" applyFont="1" applyFill="1" applyBorder="1" applyAlignment="1">
      <alignment horizontal="center" wrapText="1"/>
    </xf>
    <xf numFmtId="0" fontId="54" fillId="0" borderId="0" xfId="0" applyFont="1" applyAlignment="1">
      <alignment wrapText="1"/>
    </xf>
    <xf numFmtId="0" fontId="54" fillId="2" borderId="0" xfId="0" quotePrefix="1" applyFont="1" applyFill="1" applyAlignment="1">
      <alignment horizontal="center"/>
    </xf>
    <xf numFmtId="49" fontId="54" fillId="2" borderId="0" xfId="0" quotePrefix="1" applyNumberFormat="1" applyFont="1" applyFill="1"/>
    <xf numFmtId="0" fontId="56" fillId="2" borderId="0" xfId="0" quotePrefix="1" applyFont="1" applyFill="1" applyAlignment="1">
      <alignment horizontal="center"/>
    </xf>
    <xf numFmtId="49" fontId="56" fillId="2" borderId="0" xfId="0" quotePrefix="1" applyNumberFormat="1" applyFont="1" applyFill="1"/>
    <xf numFmtId="0" fontId="54" fillId="2" borderId="3" xfId="0" quotePrefix="1" applyFont="1" applyFill="1" applyBorder="1" applyAlignment="1">
      <alignment horizontal="center"/>
    </xf>
    <xf numFmtId="49" fontId="54" fillId="2" borderId="3" xfId="0" quotePrefix="1" applyNumberFormat="1" applyFont="1" applyFill="1" applyBorder="1"/>
    <xf numFmtId="0" fontId="54" fillId="2" borderId="0" xfId="0" applyFont="1" applyFill="1" applyAlignment="1">
      <alignment horizontal="center"/>
    </xf>
    <xf numFmtId="49" fontId="54" fillId="2" borderId="0" xfId="0" applyNumberFormat="1" applyFont="1" applyFill="1"/>
    <xf numFmtId="0" fontId="54" fillId="0" borderId="0" xfId="0" quotePrefix="1" applyFont="1" applyAlignment="1">
      <alignment horizontal="center"/>
    </xf>
    <xf numFmtId="49" fontId="54" fillId="0" borderId="0" xfId="0" quotePrefix="1" applyNumberFormat="1" applyFont="1"/>
    <xf numFmtId="49" fontId="54" fillId="0" borderId="0" xfId="0" quotePrefix="1" applyNumberFormat="1" applyFont="1" applyAlignment="1">
      <alignment horizontal="center"/>
    </xf>
    <xf numFmtId="49" fontId="54" fillId="0" borderId="0" xfId="0" applyNumberFormat="1" applyFont="1" applyAlignment="1">
      <alignment horizontal="center"/>
    </xf>
    <xf numFmtId="41" fontId="54" fillId="2" borderId="0" xfId="3" applyFont="1" applyFill="1" applyProtection="1"/>
    <xf numFmtId="41" fontId="54" fillId="2" borderId="0" xfId="3" applyFont="1" applyFill="1" applyAlignment="1" applyProtection="1">
      <alignment horizontal="center"/>
    </xf>
    <xf numFmtId="41" fontId="54" fillId="2" borderId="0" xfId="3" applyFont="1" applyFill="1" applyBorder="1" applyProtection="1"/>
    <xf numFmtId="41" fontId="54" fillId="0" borderId="0" xfId="3" applyFont="1" applyFill="1" applyBorder="1" applyAlignment="1" applyProtection="1">
      <alignment horizontal="right"/>
    </xf>
    <xf numFmtId="41" fontId="54" fillId="0" borderId="0" xfId="3" applyFont="1" applyFill="1" applyBorder="1" applyAlignment="1" applyProtection="1">
      <alignment horizontal="center"/>
    </xf>
    <xf numFmtId="41" fontId="54" fillId="0" borderId="0" xfId="3" applyFont="1" applyFill="1" applyBorder="1" applyProtection="1"/>
    <xf numFmtId="43" fontId="54" fillId="10" borderId="1" xfId="1" applyFont="1" applyFill="1" applyBorder="1" applyProtection="1"/>
    <xf numFmtId="43" fontId="54" fillId="10" borderId="2" xfId="1" applyFont="1" applyFill="1" applyBorder="1" applyProtection="1"/>
    <xf numFmtId="10" fontId="54" fillId="10" borderId="2" xfId="0" applyNumberFormat="1" applyFont="1" applyFill="1" applyBorder="1"/>
    <xf numFmtId="43" fontId="54" fillId="10" borderId="12" xfId="1" applyFont="1" applyFill="1" applyBorder="1" applyProtection="1"/>
    <xf numFmtId="43" fontId="54" fillId="10" borderId="5" xfId="1" applyFont="1" applyFill="1" applyBorder="1" applyProtection="1"/>
    <xf numFmtId="43" fontId="54" fillId="10" borderId="14" xfId="1" applyFont="1" applyFill="1" applyBorder="1" applyProtection="1"/>
    <xf numFmtId="43" fontId="54" fillId="10" borderId="16" xfId="1" applyFont="1" applyFill="1" applyBorder="1" applyProtection="1"/>
    <xf numFmtId="43" fontId="54" fillId="10" borderId="28" xfId="1" applyFont="1" applyFill="1" applyBorder="1" applyProtection="1"/>
    <xf numFmtId="43" fontId="54" fillId="10" borderId="29" xfId="1" applyFont="1" applyFill="1" applyBorder="1" applyProtection="1"/>
    <xf numFmtId="43" fontId="54" fillId="10" borderId="30" xfId="1" applyFont="1" applyFill="1" applyBorder="1" applyProtection="1"/>
    <xf numFmtId="10" fontId="54" fillId="10" borderId="29" xfId="0" applyNumberFormat="1" applyFont="1" applyFill="1" applyBorder="1"/>
    <xf numFmtId="10" fontId="54" fillId="10" borderId="28" xfId="0" applyNumberFormat="1" applyFont="1" applyFill="1" applyBorder="1"/>
    <xf numFmtId="10" fontId="54" fillId="10" borderId="30" xfId="0" applyNumberFormat="1" applyFont="1" applyFill="1" applyBorder="1"/>
    <xf numFmtId="6" fontId="54" fillId="2" borderId="31" xfId="0" applyNumberFormat="1" applyFont="1" applyFill="1" applyBorder="1" applyAlignment="1">
      <alignment horizontal="right"/>
    </xf>
    <xf numFmtId="0" fontId="54" fillId="2" borderId="31" xfId="0" applyFont="1" applyFill="1" applyBorder="1" applyAlignment="1">
      <alignment horizontal="right"/>
    </xf>
    <xf numFmtId="0" fontId="56" fillId="2" borderId="31" xfId="0" quotePrefix="1" applyFont="1" applyFill="1" applyBorder="1" applyAlignment="1">
      <alignment horizontal="right"/>
    </xf>
    <xf numFmtId="0" fontId="56" fillId="2" borderId="32" xfId="0" applyFont="1" applyFill="1" applyBorder="1" applyAlignment="1">
      <alignment horizontal="right"/>
    </xf>
    <xf numFmtId="0" fontId="56" fillId="2" borderId="31" xfId="0" applyFont="1" applyFill="1" applyBorder="1" applyAlignment="1">
      <alignment horizontal="right"/>
    </xf>
    <xf numFmtId="0" fontId="56" fillId="0" borderId="31" xfId="0" applyFont="1" applyBorder="1" applyAlignment="1">
      <alignment horizontal="right"/>
    </xf>
    <xf numFmtId="0" fontId="56" fillId="0" borderId="31" xfId="0" quotePrefix="1" applyFont="1" applyBorder="1" applyAlignment="1">
      <alignment horizontal="right"/>
    </xf>
    <xf numFmtId="0" fontId="54" fillId="0" borderId="31" xfId="0" applyFont="1" applyBorder="1" applyAlignment="1">
      <alignment horizontal="right"/>
    </xf>
    <xf numFmtId="0" fontId="54" fillId="0" borderId="31" xfId="0" quotePrefix="1" applyFont="1" applyBorder="1" applyAlignment="1">
      <alignment horizontal="right"/>
    </xf>
    <xf numFmtId="0" fontId="54" fillId="2" borderId="33" xfId="0" quotePrefix="1" applyFont="1" applyFill="1" applyBorder="1" applyAlignment="1">
      <alignment horizontal="center"/>
    </xf>
    <xf numFmtId="49" fontId="54" fillId="2" borderId="34" xfId="0" quotePrefix="1" applyNumberFormat="1" applyFont="1" applyFill="1" applyBorder="1"/>
    <xf numFmtId="0" fontId="54" fillId="2" borderId="35" xfId="0" applyFont="1" applyFill="1" applyBorder="1" applyAlignment="1">
      <alignment horizontal="right"/>
    </xf>
    <xf numFmtId="43" fontId="54" fillId="10" borderId="36" xfId="1" applyFont="1" applyFill="1" applyBorder="1" applyProtection="1"/>
    <xf numFmtId="43" fontId="54" fillId="10" borderId="37" xfId="1" applyFont="1" applyFill="1" applyBorder="1" applyProtection="1"/>
    <xf numFmtId="43" fontId="54" fillId="10" borderId="38" xfId="1" applyFont="1" applyFill="1" applyBorder="1" applyProtection="1"/>
    <xf numFmtId="10" fontId="54" fillId="10" borderId="38" xfId="0" applyNumberFormat="1" applyFont="1" applyFill="1" applyBorder="1"/>
    <xf numFmtId="0" fontId="54" fillId="2" borderId="39" xfId="0" applyFont="1" applyFill="1" applyBorder="1" applyAlignment="1">
      <alignment horizontal="center"/>
    </xf>
    <xf numFmtId="0" fontId="54" fillId="2" borderId="40" xfId="0" applyFont="1" applyFill="1" applyBorder="1" applyAlignment="1">
      <alignment horizontal="center"/>
    </xf>
    <xf numFmtId="49" fontId="54" fillId="2" borderId="7" xfId="0" applyNumberFormat="1" applyFont="1" applyFill="1" applyBorder="1"/>
    <xf numFmtId="0" fontId="54" fillId="2" borderId="41" xfId="0" applyFont="1" applyFill="1" applyBorder="1" applyAlignment="1">
      <alignment horizontal="right"/>
    </xf>
    <xf numFmtId="43" fontId="54" fillId="10" borderId="24" xfId="1" applyFont="1" applyFill="1" applyBorder="1" applyProtection="1"/>
    <xf numFmtId="43" fontId="54" fillId="10" borderId="23" xfId="1" applyFont="1" applyFill="1" applyBorder="1" applyProtection="1"/>
    <xf numFmtId="43" fontId="54" fillId="10" borderId="27" xfId="1" applyFont="1" applyFill="1" applyBorder="1" applyProtection="1"/>
    <xf numFmtId="0" fontId="54" fillId="2" borderId="33" xfId="0" applyFont="1" applyFill="1" applyBorder="1" applyAlignment="1">
      <alignment horizontal="center"/>
    </xf>
    <xf numFmtId="49" fontId="54" fillId="2" borderId="34" xfId="0" applyNumberFormat="1" applyFont="1" applyFill="1" applyBorder="1"/>
    <xf numFmtId="10" fontId="54" fillId="10" borderId="27" xfId="0" applyNumberFormat="1" applyFont="1" applyFill="1" applyBorder="1"/>
    <xf numFmtId="0" fontId="56" fillId="2" borderId="35" xfId="0" applyFont="1" applyFill="1" applyBorder="1" applyAlignment="1">
      <alignment horizontal="right"/>
    </xf>
    <xf numFmtId="0" fontId="54" fillId="2" borderId="39" xfId="0" applyFont="1" applyFill="1" applyBorder="1" applyAlignment="1">
      <alignment horizontal="center" vertical="top"/>
    </xf>
    <xf numFmtId="49" fontId="54" fillId="2" borderId="0" xfId="0" applyNumberFormat="1" applyFont="1" applyFill="1" applyAlignment="1">
      <alignment vertical="top"/>
    </xf>
    <xf numFmtId="0" fontId="54" fillId="2" borderId="40" xfId="0" applyFont="1" applyFill="1" applyBorder="1" applyAlignment="1">
      <alignment horizontal="center" vertical="top"/>
    </xf>
    <xf numFmtId="49" fontId="54" fillId="2" borderId="7" xfId="0" applyNumberFormat="1" applyFont="1" applyFill="1" applyBorder="1" applyAlignment="1">
      <alignment vertical="top"/>
    </xf>
    <xf numFmtId="10" fontId="54" fillId="10" borderId="23" xfId="0" applyNumberFormat="1" applyFont="1" applyFill="1" applyBorder="1"/>
    <xf numFmtId="0" fontId="52" fillId="9" borderId="2" xfId="0" applyFont="1" applyFill="1" applyBorder="1" applyAlignment="1">
      <alignment horizontal="center" wrapText="1"/>
    </xf>
    <xf numFmtId="49" fontId="52" fillId="9" borderId="2" xfId="0" applyNumberFormat="1" applyFont="1" applyFill="1" applyBorder="1" applyAlignment="1">
      <alignment wrapText="1"/>
    </xf>
    <xf numFmtId="0" fontId="52" fillId="9" borderId="29" xfId="0" applyFont="1" applyFill="1" applyBorder="1" applyAlignment="1">
      <alignment horizontal="center" wrapText="1"/>
    </xf>
    <xf numFmtId="14" fontId="52" fillId="9" borderId="24" xfId="0" applyNumberFormat="1" applyFont="1" applyFill="1" applyBorder="1" applyAlignment="1">
      <alignment horizontal="center" wrapText="1"/>
    </xf>
    <xf numFmtId="14" fontId="52" fillId="9" borderId="27" xfId="0" applyNumberFormat="1" applyFont="1" applyFill="1" applyBorder="1" applyAlignment="1">
      <alignment horizontal="center" wrapText="1"/>
    </xf>
    <xf numFmtId="0" fontId="53" fillId="9" borderId="4" xfId="0" quotePrefix="1" applyFont="1" applyFill="1" applyBorder="1" applyAlignment="1">
      <alignment horizontal="center"/>
    </xf>
    <xf numFmtId="49" fontId="53" fillId="9" borderId="4" xfId="0" quotePrefix="1" applyNumberFormat="1" applyFont="1" applyFill="1" applyBorder="1"/>
    <xf numFmtId="0" fontId="53" fillId="9" borderId="26" xfId="0" applyFont="1" applyFill="1" applyBorder="1" applyAlignment="1">
      <alignment horizontal="right"/>
    </xf>
    <xf numFmtId="43" fontId="53" fillId="9" borderId="5" xfId="1" applyFont="1" applyFill="1" applyBorder="1" applyProtection="1"/>
    <xf numFmtId="43" fontId="53" fillId="9" borderId="29" xfId="1" applyFont="1" applyFill="1" applyBorder="1" applyProtection="1"/>
    <xf numFmtId="14" fontId="52" fillId="11" borderId="24" xfId="0" applyNumberFormat="1" applyFont="1" applyFill="1" applyBorder="1" applyAlignment="1">
      <alignment horizontal="center" wrapText="1"/>
    </xf>
    <xf numFmtId="14" fontId="52" fillId="11" borderId="23" xfId="0" applyNumberFormat="1" applyFont="1" applyFill="1" applyBorder="1" applyAlignment="1">
      <alignment horizontal="center" wrapText="1"/>
    </xf>
    <xf numFmtId="0" fontId="52" fillId="11" borderId="27" xfId="0" applyFont="1" applyFill="1" applyBorder="1" applyAlignment="1">
      <alignment horizontal="center" wrapText="1"/>
    </xf>
    <xf numFmtId="38" fontId="57" fillId="8" borderId="24" xfId="0" applyNumberFormat="1" applyFont="1" applyFill="1" applyBorder="1" applyAlignment="1">
      <alignment horizontal="center" wrapText="1"/>
    </xf>
    <xf numFmtId="38" fontId="57" fillId="8" borderId="23" xfId="0" applyNumberFormat="1" applyFont="1" applyFill="1" applyBorder="1" applyAlignment="1">
      <alignment horizontal="center" wrapText="1"/>
    </xf>
    <xf numFmtId="43" fontId="53" fillId="12" borderId="5" xfId="1" applyFont="1" applyFill="1" applyBorder="1" applyProtection="1"/>
    <xf numFmtId="43" fontId="53" fillId="12" borderId="2" xfId="1" applyFont="1" applyFill="1" applyBorder="1" applyProtection="1"/>
    <xf numFmtId="10" fontId="53" fillId="12" borderId="29" xfId="0" applyNumberFormat="1" applyFont="1" applyFill="1" applyBorder="1"/>
    <xf numFmtId="41" fontId="54" fillId="10" borderId="5" xfId="3" applyFont="1" applyFill="1" applyBorder="1" applyProtection="1"/>
    <xf numFmtId="41" fontId="54" fillId="10" borderId="2" xfId="3" applyFont="1" applyFill="1" applyBorder="1" applyProtection="1"/>
    <xf numFmtId="41" fontId="54" fillId="10" borderId="43" xfId="3" applyFont="1" applyFill="1" applyBorder="1" applyProtection="1"/>
    <xf numFmtId="43" fontId="54" fillId="13" borderId="2" xfId="1" applyFont="1" applyFill="1" applyBorder="1" applyProtection="1"/>
    <xf numFmtId="43" fontId="54" fillId="13" borderId="12" xfId="1" applyFont="1" applyFill="1" applyBorder="1" applyProtection="1"/>
    <xf numFmtId="43" fontId="53" fillId="14" borderId="2" xfId="1" applyFont="1" applyFill="1" applyBorder="1" applyProtection="1"/>
    <xf numFmtId="43" fontId="54" fillId="13" borderId="13" xfId="1" applyFont="1" applyFill="1" applyBorder="1" applyProtection="1"/>
    <xf numFmtId="43" fontId="54" fillId="13" borderId="9" xfId="1" applyFont="1" applyFill="1" applyBorder="1" applyProtection="1"/>
    <xf numFmtId="43" fontId="54" fillId="13" borderId="0" xfId="1" applyFont="1" applyFill="1" applyBorder="1" applyProtection="1"/>
    <xf numFmtId="43" fontId="54" fillId="13" borderId="44" xfId="1" applyFont="1" applyFill="1" applyBorder="1" applyProtection="1"/>
    <xf numFmtId="43" fontId="54" fillId="13" borderId="45" xfId="1" applyFont="1" applyFill="1" applyBorder="1" applyProtection="1"/>
    <xf numFmtId="43" fontId="54" fillId="13" borderId="46" xfId="1" applyFont="1" applyFill="1" applyBorder="1" applyProtection="1"/>
    <xf numFmtId="43" fontId="54" fillId="13" borderId="47" xfId="1" applyFont="1" applyFill="1" applyBorder="1" applyProtection="1"/>
    <xf numFmtId="43" fontId="54" fillId="13" borderId="22" xfId="1" applyFont="1" applyFill="1" applyBorder="1" applyProtection="1"/>
    <xf numFmtId="43" fontId="54" fillId="13" borderId="31" xfId="1" applyFont="1" applyFill="1" applyBorder="1" applyProtection="1"/>
    <xf numFmtId="43" fontId="54" fillId="13" borderId="41" xfId="1" applyFont="1" applyFill="1" applyBorder="1" applyProtection="1"/>
    <xf numFmtId="41" fontId="54" fillId="0" borderId="0" xfId="3" applyFont="1" applyBorder="1" applyAlignment="1" applyProtection="1">
      <alignment horizontal="left"/>
    </xf>
    <xf numFmtId="41" fontId="54" fillId="0" borderId="0" xfId="3" quotePrefix="1" applyFont="1" applyBorder="1" applyAlignment="1" applyProtection="1">
      <alignment horizontal="left"/>
    </xf>
    <xf numFmtId="41" fontId="54" fillId="0" borderId="0" xfId="3" applyFont="1" applyAlignment="1" applyProtection="1">
      <alignment horizontal="left"/>
    </xf>
    <xf numFmtId="43" fontId="53" fillId="9" borderId="25" xfId="1" applyFont="1" applyFill="1" applyBorder="1" applyProtection="1"/>
    <xf numFmtId="43" fontId="53" fillId="12" borderId="25" xfId="1" applyFont="1" applyFill="1" applyBorder="1" applyProtection="1"/>
    <xf numFmtId="10" fontId="53" fillId="12" borderId="42" xfId="0" applyNumberFormat="1" applyFont="1" applyFill="1" applyBorder="1"/>
    <xf numFmtId="0" fontId="53" fillId="9" borderId="25" xfId="0" applyFont="1" applyFill="1" applyBorder="1" applyAlignment="1">
      <alignment horizontal="right"/>
    </xf>
    <xf numFmtId="49" fontId="53" fillId="9" borderId="25" xfId="0" quotePrefix="1" applyNumberFormat="1" applyFont="1" applyFill="1" applyBorder="1"/>
    <xf numFmtId="43" fontId="54" fillId="13" borderId="8" xfId="1" applyFont="1" applyFill="1" applyBorder="1" applyProtection="1"/>
    <xf numFmtId="43" fontId="53" fillId="9" borderId="42" xfId="1" applyFont="1" applyFill="1" applyBorder="1" applyProtection="1"/>
    <xf numFmtId="0" fontId="56" fillId="2" borderId="31" xfId="0" applyFont="1" applyFill="1" applyBorder="1" applyAlignment="1">
      <alignment horizontal="left" wrapText="1"/>
    </xf>
    <xf numFmtId="0" fontId="56" fillId="2" borderId="41" xfId="0" applyFont="1" applyFill="1" applyBorder="1" applyAlignment="1">
      <alignment horizontal="left" wrapText="1"/>
    </xf>
    <xf numFmtId="0" fontId="3" fillId="0" borderId="12" xfId="0" applyFont="1" applyBorder="1" applyAlignment="1">
      <alignment horizontal="left" vertical="top" wrapText="1"/>
    </xf>
    <xf numFmtId="0" fontId="1" fillId="0" borderId="0" xfId="0" applyFont="1" applyAlignment="1">
      <alignment horizontal="center" wrapText="1"/>
    </xf>
    <xf numFmtId="0" fontId="1" fillId="0" borderId="0" xfId="0" applyFont="1" applyAlignment="1">
      <alignment wrapText="1"/>
    </xf>
    <xf numFmtId="0" fontId="1" fillId="0" borderId="0" xfId="0" quotePrefix="1" applyFont="1" applyAlignment="1">
      <alignment horizontal="center" wrapText="1"/>
    </xf>
    <xf numFmtId="5" fontId="1" fillId="0" borderId="0" xfId="0" applyNumberFormat="1" applyFont="1"/>
    <xf numFmtId="5" fontId="1" fillId="4" borderId="6" xfId="0" applyNumberFormat="1" applyFont="1" applyFill="1" applyBorder="1"/>
    <xf numFmtId="49" fontId="1" fillId="0" borderId="0" xfId="0" quotePrefix="1" applyNumberFormat="1" applyFont="1" applyAlignment="1">
      <alignment horizontal="center"/>
    </xf>
    <xf numFmtId="49" fontId="1" fillId="7" borderId="0" xfId="0" applyNumberFormat="1" applyFont="1" applyFill="1" applyAlignment="1">
      <alignment horizontal="center"/>
    </xf>
    <xf numFmtId="5" fontId="1" fillId="7" borderId="0" xfId="0" applyNumberFormat="1" applyFont="1" applyFill="1"/>
    <xf numFmtId="5" fontId="1" fillId="6" borderId="0" xfId="0" applyNumberFormat="1" applyFont="1" applyFill="1"/>
    <xf numFmtId="5" fontId="1" fillId="3" borderId="3" xfId="0" applyNumberFormat="1" applyFont="1" applyFill="1" applyBorder="1" applyProtection="1">
      <protection locked="0"/>
    </xf>
    <xf numFmtId="5" fontId="1" fillId="3" borderId="4" xfId="0" applyNumberFormat="1" applyFont="1" applyFill="1" applyBorder="1" applyProtection="1">
      <protection locked="0"/>
    </xf>
    <xf numFmtId="0" fontId="27" fillId="0" borderId="0" xfId="0" quotePrefix="1" applyFont="1" applyAlignment="1">
      <alignment horizontal="center"/>
    </xf>
    <xf numFmtId="0" fontId="27" fillId="0" borderId="0" xfId="0" applyFont="1" applyAlignment="1">
      <alignment horizontal="center"/>
    </xf>
    <xf numFmtId="0" fontId="27" fillId="0" borderId="0" xfId="0" quotePrefix="1" applyFont="1" applyAlignment="1">
      <alignment horizontal="left"/>
    </xf>
    <xf numFmtId="0" fontId="27" fillId="0" borderId="0" xfId="0" applyFont="1" applyAlignment="1">
      <alignment horizontal="left"/>
    </xf>
    <xf numFmtId="5" fontId="27" fillId="4" borderId="6" xfId="0" applyNumberFormat="1" applyFont="1" applyFill="1" applyBorder="1"/>
    <xf numFmtId="5" fontId="1" fillId="2" borderId="0" xfId="0" applyNumberFormat="1" applyFont="1" applyFill="1"/>
    <xf numFmtId="0" fontId="1" fillId="0" borderId="0" xfId="0" quotePrefix="1" applyFont="1" applyAlignment="1">
      <alignment horizontal="left"/>
    </xf>
    <xf numFmtId="5" fontId="1" fillId="4" borderId="3" xfId="0" applyNumberFormat="1" applyFont="1" applyFill="1" applyBorder="1"/>
    <xf numFmtId="5" fontId="1" fillId="4" borderId="19" xfId="0" applyNumberFormat="1" applyFont="1" applyFill="1" applyBorder="1"/>
    <xf numFmtId="0" fontId="27" fillId="0" borderId="0" xfId="0" quotePrefix="1" applyFont="1" applyAlignment="1">
      <alignment horizontal="right"/>
    </xf>
    <xf numFmtId="0" fontId="27" fillId="0" borderId="0" xfId="0" applyFont="1" applyAlignment="1">
      <alignment horizontal="right"/>
    </xf>
    <xf numFmtId="5" fontId="1" fillId="4" borderId="0" xfId="0" applyNumberFormat="1" applyFont="1" applyFill="1"/>
    <xf numFmtId="0" fontId="1" fillId="2" borderId="0" xfId="0" quotePrefix="1" applyFont="1" applyFill="1" applyAlignment="1">
      <alignment horizontal="right"/>
    </xf>
    <xf numFmtId="0" fontId="1" fillId="2" borderId="0" xfId="0" applyFont="1" applyFill="1" applyAlignment="1">
      <alignment horizontal="center"/>
    </xf>
    <xf numFmtId="0" fontId="1" fillId="2" borderId="0" xfId="0" applyFont="1" applyFill="1"/>
    <xf numFmtId="0" fontId="1" fillId="7" borderId="0" xfId="0" applyFont="1" applyFill="1" applyAlignment="1">
      <alignment horizontal="right"/>
    </xf>
    <xf numFmtId="0" fontId="1" fillId="7" borderId="0" xfId="0" applyFont="1" applyFill="1" applyAlignment="1">
      <alignment horizontal="left"/>
    </xf>
    <xf numFmtId="0" fontId="1" fillId="7" borderId="0" xfId="0" applyFont="1" applyFill="1"/>
    <xf numFmtId="0" fontId="29" fillId="0" borderId="0" xfId="0" quotePrefix="1" applyFont="1" applyAlignment="1">
      <alignment horizontal="left"/>
    </xf>
    <xf numFmtId="0" fontId="4" fillId="2" borderId="0" xfId="0" applyFont="1" applyFill="1" applyAlignment="1">
      <alignment horizontal="left"/>
    </xf>
    <xf numFmtId="0" fontId="4" fillId="0" borderId="0" xfId="0" quotePrefix="1" applyFont="1" applyAlignment="1">
      <alignment horizontal="left"/>
    </xf>
    <xf numFmtId="49" fontId="1" fillId="0" borderId="0" xfId="0" applyNumberFormat="1" applyFont="1"/>
    <xf numFmtId="37" fontId="1" fillId="3" borderId="2" xfId="0" applyNumberFormat="1" applyFont="1" applyFill="1" applyBorder="1" applyAlignment="1" applyProtection="1">
      <alignment horizontal="right"/>
      <protection locked="0"/>
    </xf>
    <xf numFmtId="5" fontId="1" fillId="0" borderId="0" xfId="0" applyNumberFormat="1" applyFont="1" applyAlignment="1">
      <alignment horizontal="right"/>
    </xf>
    <xf numFmtId="49" fontId="1" fillId="0" borderId="0" xfId="0" applyNumberFormat="1" applyFont="1" applyAlignment="1">
      <alignment horizontal="center" vertical="top"/>
    </xf>
    <xf numFmtId="0" fontId="1" fillId="2" borderId="0" xfId="0" applyFont="1" applyFill="1" applyAlignment="1">
      <alignment horizontal="right"/>
    </xf>
    <xf numFmtId="49" fontId="27" fillId="0" borderId="0" xfId="0" quotePrefix="1" applyNumberFormat="1" applyFont="1" applyAlignment="1">
      <alignment horizontal="center"/>
    </xf>
    <xf numFmtId="49" fontId="1" fillId="0" borderId="8" xfId="0" quotePrefix="1" applyNumberFormat="1" applyFont="1" applyBorder="1" applyAlignment="1">
      <alignment horizontal="center"/>
    </xf>
    <xf numFmtId="37" fontId="1" fillId="0" borderId="0" xfId="0" applyNumberFormat="1" applyFont="1" applyAlignment="1">
      <alignment horizontal="right"/>
    </xf>
    <xf numFmtId="5" fontId="1" fillId="2" borderId="0" xfId="0" applyNumberFormat="1" applyFont="1" applyFill="1" applyAlignment="1">
      <alignment horizontal="right"/>
    </xf>
    <xf numFmtId="49" fontId="1" fillId="0" borderId="3" xfId="0" quotePrefix="1" applyNumberFormat="1" applyFont="1" applyBorder="1" applyAlignment="1">
      <alignment horizontal="center"/>
    </xf>
    <xf numFmtId="0" fontId="1" fillId="2" borderId="0" xfId="0" applyFont="1" applyFill="1" applyAlignment="1">
      <alignment horizontal="left" wrapText="1"/>
    </xf>
    <xf numFmtId="5" fontId="1" fillId="4" borderId="18" xfId="0" applyNumberFormat="1" applyFont="1" applyFill="1" applyBorder="1"/>
    <xf numFmtId="37" fontId="1" fillId="4" borderId="2" xfId="0" applyNumberFormat="1" applyFont="1" applyFill="1" applyBorder="1" applyAlignment="1">
      <alignment horizontal="right"/>
    </xf>
    <xf numFmtId="165" fontId="1" fillId="3" borderId="3" xfId="0" applyNumberFormat="1" applyFont="1" applyFill="1" applyBorder="1" applyProtection="1">
      <protection locked="0"/>
    </xf>
    <xf numFmtId="0" fontId="1" fillId="0" borderId="0" xfId="0" applyFont="1" applyAlignment="1">
      <alignment horizontal="centerContinuous"/>
    </xf>
    <xf numFmtId="0" fontId="27" fillId="0" borderId="0" xfId="0" applyFont="1" applyAlignment="1">
      <alignment horizontal="left" wrapText="1"/>
    </xf>
    <xf numFmtId="49" fontId="7" fillId="0" borderId="0" xfId="0" quotePrefix="1" applyNumberFormat="1" applyFont="1" applyAlignment="1">
      <alignment horizontal="center"/>
    </xf>
    <xf numFmtId="0" fontId="7" fillId="0" borderId="0" xfId="0" quotePrefix="1" applyFont="1" applyAlignment="1">
      <alignment horizontal="center"/>
    </xf>
    <xf numFmtId="49" fontId="4" fillId="0" borderId="0" xfId="0" applyNumberFormat="1" applyFont="1" applyAlignment="1">
      <alignment horizontal="center" wrapText="1"/>
    </xf>
    <xf numFmtId="0" fontId="4" fillId="0" borderId="0" xfId="0" applyFont="1" applyAlignment="1">
      <alignment wrapText="1"/>
    </xf>
    <xf numFmtId="0" fontId="4" fillId="0" borderId="0" xfId="0" applyFont="1" applyAlignment="1">
      <alignment horizontal="center" wrapText="1"/>
    </xf>
    <xf numFmtId="0" fontId="58" fillId="0" borderId="0" xfId="0" applyFont="1" applyAlignment="1">
      <alignment horizontal="left" vertical="center"/>
    </xf>
    <xf numFmtId="0" fontId="55" fillId="0" borderId="0" xfId="0" applyFont="1" applyAlignment="1">
      <alignment horizontal="left"/>
    </xf>
    <xf numFmtId="0" fontId="4" fillId="0" borderId="49" xfId="0" applyFont="1" applyBorder="1" applyAlignment="1">
      <alignment horizontal="center" wrapText="1"/>
    </xf>
    <xf numFmtId="0" fontId="1" fillId="0" borderId="50" xfId="0" applyFont="1" applyBorder="1"/>
    <xf numFmtId="5" fontId="1" fillId="3" borderId="51" xfId="0" applyNumberFormat="1" applyFont="1" applyFill="1" applyBorder="1" applyProtection="1">
      <protection locked="0"/>
    </xf>
    <xf numFmtId="5" fontId="1" fillId="4" borderId="51" xfId="0" applyNumberFormat="1" applyFont="1" applyFill="1" applyBorder="1"/>
    <xf numFmtId="165" fontId="1" fillId="4" borderId="51" xfId="0" applyNumberFormat="1" applyFont="1" applyFill="1" applyBorder="1"/>
    <xf numFmtId="0" fontId="1" fillId="0" borderId="50" xfId="0" applyFont="1" applyBorder="1" applyAlignment="1">
      <alignment horizontal="center"/>
    </xf>
    <xf numFmtId="5" fontId="1" fillId="3" borderId="48" xfId="0" applyNumberFormat="1" applyFont="1" applyFill="1" applyBorder="1" applyProtection="1">
      <protection locked="0"/>
    </xf>
    <xf numFmtId="5" fontId="1" fillId="3" borderId="52" xfId="0" applyNumberFormat="1" applyFont="1" applyFill="1" applyBorder="1" applyProtection="1">
      <protection locked="0"/>
    </xf>
    <xf numFmtId="5" fontId="1" fillId="3" borderId="2" xfId="0" applyNumberFormat="1" applyFont="1" applyFill="1" applyBorder="1" applyProtection="1">
      <protection locked="0"/>
    </xf>
    <xf numFmtId="5" fontId="1" fillId="3" borderId="53" xfId="0" applyNumberFormat="1" applyFont="1" applyFill="1" applyBorder="1" applyProtection="1">
      <protection locked="0"/>
    </xf>
    <xf numFmtId="5" fontId="1" fillId="3" borderId="1" xfId="0" applyNumberFormat="1" applyFont="1" applyFill="1" applyBorder="1" applyProtection="1">
      <protection locked="0"/>
    </xf>
    <xf numFmtId="0" fontId="1" fillId="0" borderId="3" xfId="0" applyFont="1" applyBorder="1" applyAlignment="1">
      <alignment horizontal="right"/>
    </xf>
    <xf numFmtId="5" fontId="1" fillId="4" borderId="48" xfId="0" applyNumberFormat="1" applyFont="1" applyFill="1" applyBorder="1"/>
    <xf numFmtId="5" fontId="1" fillId="4" borderId="54" xfId="0" applyNumberFormat="1" applyFont="1" applyFill="1" applyBorder="1"/>
    <xf numFmtId="5" fontId="1" fillId="3" borderId="55" xfId="0" applyNumberFormat="1" applyFont="1" applyFill="1" applyBorder="1" applyProtection="1">
      <protection locked="0"/>
    </xf>
    <xf numFmtId="5" fontId="1" fillId="4" borderId="55" xfId="0" applyNumberFormat="1" applyFont="1" applyFill="1" applyBorder="1"/>
    <xf numFmtId="5" fontId="1" fillId="5" borderId="55" xfId="0" applyNumberFormat="1" applyFont="1" applyFill="1" applyBorder="1" applyProtection="1">
      <protection locked="0"/>
    </xf>
    <xf numFmtId="5" fontId="1" fillId="6" borderId="55" xfId="0" applyNumberFormat="1" applyFont="1" applyFill="1" applyBorder="1"/>
    <xf numFmtId="5" fontId="27" fillId="3" borderId="48" xfId="0" applyNumberFormat="1" applyFont="1" applyFill="1" applyBorder="1" applyProtection="1">
      <protection locked="0"/>
    </xf>
    <xf numFmtId="5" fontId="27" fillId="4" borderId="48" xfId="0" applyNumberFormat="1" applyFont="1" applyFill="1" applyBorder="1"/>
    <xf numFmtId="5" fontId="1" fillId="3" borderId="56" xfId="0" applyNumberFormat="1" applyFont="1" applyFill="1" applyBorder="1" applyProtection="1">
      <protection locked="0"/>
    </xf>
    <xf numFmtId="5" fontId="1" fillId="4" borderId="56" xfId="0" applyNumberFormat="1" applyFont="1" applyFill="1" applyBorder="1"/>
    <xf numFmtId="5" fontId="1" fillId="4" borderId="2" xfId="0" applyNumberFormat="1" applyFont="1" applyFill="1" applyBorder="1"/>
    <xf numFmtId="49" fontId="1" fillId="2" borderId="0" xfId="0" applyNumberFormat="1" applyFont="1" applyFill="1" applyAlignment="1">
      <alignment horizontal="center"/>
    </xf>
    <xf numFmtId="0" fontId="59" fillId="0" borderId="0" xfId="0" applyFont="1"/>
    <xf numFmtId="166" fontId="40" fillId="0" borderId="0" xfId="0" applyNumberFormat="1" applyFont="1" applyAlignment="1">
      <alignment horizontal="center"/>
    </xf>
    <xf numFmtId="0" fontId="40" fillId="0" borderId="0" xfId="0" applyFont="1" applyAlignment="1">
      <alignment horizontal="center"/>
    </xf>
    <xf numFmtId="0" fontId="40" fillId="0" borderId="0" xfId="0" quotePrefix="1" applyFont="1" applyAlignment="1">
      <alignment horizontal="center"/>
    </xf>
    <xf numFmtId="0" fontId="1" fillId="6" borderId="10" xfId="0" applyFont="1" applyFill="1" applyBorder="1" applyAlignment="1">
      <alignment horizontal="center"/>
    </xf>
    <xf numFmtId="0" fontId="1" fillId="6" borderId="10" xfId="0" applyFont="1" applyFill="1" applyBorder="1"/>
    <xf numFmtId="49" fontId="1" fillId="6" borderId="2" xfId="0" applyNumberFormat="1" applyFont="1" applyFill="1" applyBorder="1" applyAlignment="1">
      <alignment horizontal="center"/>
    </xf>
    <xf numFmtId="0" fontId="1" fillId="6" borderId="10" xfId="0" applyFont="1" applyFill="1" applyBorder="1" applyAlignment="1">
      <alignment horizontal="left"/>
    </xf>
    <xf numFmtId="6" fontId="1" fillId="6" borderId="2" xfId="0" applyNumberFormat="1" applyFont="1" applyFill="1" applyBorder="1"/>
    <xf numFmtId="0" fontId="1" fillId="6" borderId="2" xfId="0" applyFont="1" applyFill="1" applyBorder="1" applyAlignment="1">
      <alignment horizontal="center"/>
    </xf>
    <xf numFmtId="49" fontId="1" fillId="6" borderId="1" xfId="0" applyNumberFormat="1" applyFont="1" applyFill="1" applyBorder="1" applyAlignment="1">
      <alignment horizontal="center"/>
    </xf>
    <xf numFmtId="0" fontId="1" fillId="15" borderId="10" xfId="0" applyFont="1" applyFill="1" applyBorder="1" applyAlignment="1">
      <alignment horizontal="left"/>
    </xf>
    <xf numFmtId="0" fontId="4" fillId="0" borderId="0" xfId="0" quotePrefix="1" applyFont="1" applyAlignment="1">
      <alignment horizontal="centerContinuous"/>
    </xf>
    <xf numFmtId="6" fontId="1" fillId="15" borderId="57" xfId="0" quotePrefix="1" applyNumberFormat="1" applyFont="1" applyFill="1" applyBorder="1"/>
    <xf numFmtId="5" fontId="1" fillId="15" borderId="57" xfId="0" quotePrefix="1" applyNumberFormat="1" applyFont="1" applyFill="1" applyBorder="1"/>
    <xf numFmtId="6" fontId="1" fillId="4" borderId="51" xfId="0" applyNumberFormat="1" applyFont="1" applyFill="1" applyBorder="1"/>
    <xf numFmtId="49" fontId="59" fillId="0" borderId="0" xfId="0" applyNumberFormat="1" applyFont="1" applyAlignment="1">
      <alignment horizontal="center"/>
    </xf>
    <xf numFmtId="49" fontId="59" fillId="0" borderId="0" xfId="0" quotePrefix="1" applyNumberFormat="1" applyFont="1" applyAlignment="1">
      <alignment horizontal="center"/>
    </xf>
    <xf numFmtId="0" fontId="59" fillId="0" borderId="0" xfId="0" applyFont="1" applyAlignment="1">
      <alignment horizontal="left"/>
    </xf>
    <xf numFmtId="0" fontId="4" fillId="0" borderId="0" xfId="0" quotePrefix="1" applyFont="1"/>
    <xf numFmtId="0" fontId="54" fillId="16" borderId="0" xfId="0" quotePrefix="1" applyFont="1" applyFill="1" applyAlignment="1">
      <alignment horizontal="center"/>
    </xf>
    <xf numFmtId="49" fontId="54" fillId="16" borderId="0" xfId="0" quotePrefix="1" applyNumberFormat="1" applyFont="1" applyFill="1"/>
    <xf numFmtId="0" fontId="54" fillId="16" borderId="31" xfId="0" applyFont="1" applyFill="1" applyBorder="1" applyAlignment="1">
      <alignment horizontal="right"/>
    </xf>
    <xf numFmtId="43" fontId="54" fillId="17" borderId="1" xfId="1" applyFont="1" applyFill="1" applyBorder="1" applyProtection="1"/>
    <xf numFmtId="0" fontId="6" fillId="3" borderId="56" xfId="0" applyFont="1" applyFill="1" applyBorder="1" applyAlignment="1" applyProtection="1">
      <alignment horizontal="center"/>
      <protection locked="0"/>
    </xf>
    <xf numFmtId="0" fontId="6" fillId="3" borderId="58" xfId="0" applyFont="1" applyFill="1" applyBorder="1" applyProtection="1">
      <protection locked="0"/>
    </xf>
    <xf numFmtId="0" fontId="1" fillId="15" borderId="10" xfId="1" quotePrefix="1" applyNumberFormat="1" applyFont="1" applyFill="1" applyBorder="1" applyAlignment="1" applyProtection="1">
      <alignment horizontal="left"/>
    </xf>
    <xf numFmtId="0" fontId="1" fillId="0" borderId="0" xfId="0" quotePrefix="1" applyFont="1"/>
    <xf numFmtId="0" fontId="1" fillId="15" borderId="10" xfId="0" quotePrefix="1" applyFont="1" applyFill="1" applyBorder="1" applyAlignment="1">
      <alignment horizontal="left"/>
    </xf>
    <xf numFmtId="0" fontId="1" fillId="15" borderId="10" xfId="0" applyFont="1" applyFill="1" applyBorder="1" applyAlignment="1">
      <alignment horizontal="center"/>
    </xf>
    <xf numFmtId="0" fontId="1" fillId="15" borderId="10" xfId="0" quotePrefix="1" applyFont="1" applyFill="1" applyBorder="1" applyAlignment="1">
      <alignment horizontal="center"/>
    </xf>
    <xf numFmtId="49" fontId="1" fillId="3" borderId="56" xfId="0" applyNumberFormat="1" applyFont="1" applyFill="1" applyBorder="1" applyAlignment="1" applyProtection="1">
      <alignment horizontal="center"/>
      <protection locked="0"/>
    </xf>
    <xf numFmtId="5" fontId="1" fillId="15" borderId="55" xfId="0" quotePrefix="1" applyNumberFormat="1" applyFont="1" applyFill="1" applyBorder="1"/>
    <xf numFmtId="0" fontId="15" fillId="0" borderId="0" xfId="0" applyFont="1" applyAlignment="1">
      <alignment horizontal="center" wrapText="1"/>
    </xf>
    <xf numFmtId="0" fontId="15" fillId="5" borderId="59" xfId="0" applyFont="1" applyFill="1" applyBorder="1" applyProtection="1">
      <protection locked="0"/>
    </xf>
    <xf numFmtId="165" fontId="15" fillId="6" borderId="59" xfId="0" applyNumberFormat="1" applyFont="1" applyFill="1" applyBorder="1"/>
    <xf numFmtId="165" fontId="15" fillId="3" borderId="59" xfId="0" applyNumberFormat="1" applyFont="1" applyFill="1" applyBorder="1" applyAlignment="1" applyProtection="1">
      <alignment horizontal="center"/>
      <protection locked="0"/>
    </xf>
    <xf numFmtId="0" fontId="15" fillId="5" borderId="56" xfId="0" applyFont="1" applyFill="1" applyBorder="1" applyAlignment="1" applyProtection="1">
      <alignment horizontal="center"/>
      <protection locked="0"/>
    </xf>
    <xf numFmtId="5" fontId="15" fillId="2" borderId="0" xfId="0" applyNumberFormat="1" applyFont="1" applyFill="1"/>
    <xf numFmtId="0" fontId="42" fillId="0" borderId="0" xfId="0" applyFont="1"/>
    <xf numFmtId="37" fontId="1" fillId="15" borderId="57" xfId="0" quotePrefix="1" applyNumberFormat="1" applyFont="1" applyFill="1" applyBorder="1"/>
    <xf numFmtId="0" fontId="66" fillId="0" borderId="0" xfId="0" applyFont="1" applyAlignment="1">
      <alignment horizontal="left"/>
    </xf>
    <xf numFmtId="0" fontId="66" fillId="0" borderId="0" xfId="0" applyFont="1"/>
    <xf numFmtId="0" fontId="27" fillId="3" borderId="3" xfId="0" applyFont="1" applyFill="1" applyBorder="1" applyAlignment="1" applyProtection="1">
      <alignment horizontal="center"/>
      <protection locked="0"/>
    </xf>
    <xf numFmtId="0" fontId="28" fillId="3" borderId="3" xfId="0" applyFont="1" applyFill="1" applyBorder="1" applyAlignment="1" applyProtection="1">
      <alignment horizontal="center"/>
      <protection locked="0"/>
    </xf>
    <xf numFmtId="0" fontId="1" fillId="3" borderId="3" xfId="0" applyFont="1" applyFill="1" applyBorder="1" applyAlignment="1" applyProtection="1">
      <alignment horizontal="center"/>
      <protection locked="0"/>
    </xf>
    <xf numFmtId="0" fontId="6" fillId="3" borderId="3" xfId="0" applyFont="1" applyFill="1" applyBorder="1" applyAlignment="1" applyProtection="1">
      <alignment horizontal="center"/>
      <protection locked="0"/>
    </xf>
    <xf numFmtId="14" fontId="1" fillId="3" borderId="3" xfId="0" applyNumberFormat="1" applyFont="1" applyFill="1" applyBorder="1" applyAlignment="1" applyProtection="1">
      <alignment horizontal="center"/>
      <protection locked="0"/>
    </xf>
    <xf numFmtId="0" fontId="7" fillId="0" borderId="8" xfId="0" applyFont="1" applyBorder="1" applyAlignment="1">
      <alignment horizontal="center" vertical="top"/>
    </xf>
    <xf numFmtId="0" fontId="1" fillId="3" borderId="6" xfId="0" applyFont="1" applyFill="1" applyBorder="1" applyAlignment="1" applyProtection="1">
      <alignment horizontal="center"/>
      <protection locked="0"/>
    </xf>
    <xf numFmtId="0" fontId="6" fillId="3" borderId="6" xfId="0" applyFont="1" applyFill="1" applyBorder="1" applyAlignment="1" applyProtection="1">
      <alignment horizontal="center"/>
      <protection locked="0"/>
    </xf>
    <xf numFmtId="0" fontId="6" fillId="0" borderId="21" xfId="0" applyFont="1" applyBorder="1" applyAlignment="1">
      <alignment horizontal="center" vertical="top"/>
    </xf>
    <xf numFmtId="0" fontId="28" fillId="0" borderId="8" xfId="0" applyFont="1" applyBorder="1" applyAlignment="1">
      <alignment horizontal="center" vertical="top"/>
    </xf>
    <xf numFmtId="0" fontId="6" fillId="0" borderId="0" xfId="0" applyFont="1" applyAlignment="1">
      <alignment horizontal="center"/>
    </xf>
    <xf numFmtId="0" fontId="6" fillId="0" borderId="21" xfId="0" applyFont="1" applyBorder="1" applyAlignment="1">
      <alignment horizontal="center"/>
    </xf>
    <xf numFmtId="0" fontId="6" fillId="0" borderId="8" xfId="0" applyFont="1" applyBorder="1" applyAlignment="1">
      <alignment horizontal="center" vertical="top"/>
    </xf>
    <xf numFmtId="0" fontId="7" fillId="0" borderId="4" xfId="0" applyFont="1" applyBorder="1" applyAlignment="1">
      <alignment horizontal="center"/>
    </xf>
    <xf numFmtId="0" fontId="6" fillId="0" borderId="8" xfId="0" applyFont="1" applyBorder="1" applyAlignment="1">
      <alignment horizontal="center"/>
    </xf>
    <xf numFmtId="168" fontId="28" fillId="3" borderId="3" xfId="0" applyNumberFormat="1" applyFont="1" applyFill="1" applyBorder="1" applyAlignment="1" applyProtection="1">
      <alignment horizontal="center"/>
      <protection locked="0"/>
    </xf>
    <xf numFmtId="0" fontId="1" fillId="18" borderId="8" xfId="0" applyFont="1" applyFill="1" applyBorder="1" applyAlignment="1">
      <alignment horizontal="center"/>
    </xf>
    <xf numFmtId="0" fontId="6" fillId="18" borderId="8" xfId="0" applyFont="1" applyFill="1" applyBorder="1" applyAlignment="1">
      <alignment horizontal="center"/>
    </xf>
    <xf numFmtId="0" fontId="6" fillId="0" borderId="11" xfId="0" applyFont="1" applyBorder="1" applyAlignment="1">
      <alignment horizontal="center"/>
    </xf>
    <xf numFmtId="0" fontId="6" fillId="0" borderId="16" xfId="0" applyFont="1" applyBorder="1" applyAlignment="1">
      <alignment horizontal="center"/>
    </xf>
    <xf numFmtId="168" fontId="1" fillId="3" borderId="3" xfId="0" applyNumberFormat="1" applyFont="1" applyFill="1" applyBorder="1" applyAlignment="1" applyProtection="1">
      <alignment horizontal="center"/>
      <protection locked="0"/>
    </xf>
    <xf numFmtId="168" fontId="6" fillId="3" borderId="3" xfId="0" applyNumberFormat="1" applyFont="1" applyFill="1" applyBorder="1" applyAlignment="1" applyProtection="1">
      <alignment horizontal="center"/>
      <protection locked="0"/>
    </xf>
    <xf numFmtId="0" fontId="0" fillId="5" borderId="6" xfId="0" applyFill="1" applyBorder="1" applyAlignment="1" applyProtection="1">
      <alignment horizontal="center"/>
      <protection locked="0"/>
    </xf>
    <xf numFmtId="0" fontId="1" fillId="3" borderId="4" xfId="0" applyFont="1" applyFill="1" applyBorder="1" applyAlignment="1" applyProtection="1">
      <alignment horizontal="left"/>
      <protection locked="0"/>
    </xf>
    <xf numFmtId="0" fontId="6" fillId="3" borderId="4" xfId="0" applyFont="1" applyFill="1" applyBorder="1" applyAlignment="1" applyProtection="1">
      <alignment horizontal="left"/>
      <protection locked="0"/>
    </xf>
    <xf numFmtId="0" fontId="1" fillId="3" borderId="3" xfId="0" applyFont="1" applyFill="1" applyBorder="1" applyAlignment="1" applyProtection="1">
      <alignment horizontal="left"/>
      <protection locked="0"/>
    </xf>
    <xf numFmtId="0" fontId="6" fillId="3" borderId="3" xfId="0" applyFont="1" applyFill="1" applyBorder="1" applyAlignment="1" applyProtection="1">
      <alignment horizontal="left"/>
      <protection locked="0"/>
    </xf>
    <xf numFmtId="0" fontId="1" fillId="3" borderId="4" xfId="0" applyFont="1" applyFill="1" applyBorder="1" applyAlignment="1" applyProtection="1">
      <alignment horizontal="center"/>
      <protection locked="0"/>
    </xf>
    <xf numFmtId="0" fontId="6" fillId="3" borderId="4" xfId="0" applyFont="1" applyFill="1" applyBorder="1" applyAlignment="1" applyProtection="1">
      <alignment horizontal="center"/>
      <protection locked="0"/>
    </xf>
    <xf numFmtId="0" fontId="1" fillId="3" borderId="4" xfId="0" applyFont="1" applyFill="1" applyBorder="1" applyProtection="1">
      <protection locked="0"/>
    </xf>
    <xf numFmtId="0" fontId="6" fillId="3" borderId="4" xfId="0" applyFont="1" applyFill="1" applyBorder="1" applyProtection="1">
      <protection locked="0"/>
    </xf>
    <xf numFmtId="0" fontId="1" fillId="3" borderId="3" xfId="0" applyFont="1" applyFill="1" applyBorder="1" applyProtection="1">
      <protection locked="0"/>
    </xf>
    <xf numFmtId="0" fontId="6" fillId="3" borderId="3" xfId="0" applyFont="1" applyFill="1" applyBorder="1" applyProtection="1">
      <protection locked="0"/>
    </xf>
    <xf numFmtId="1" fontId="1" fillId="3" borderId="3" xfId="0" applyNumberFormat="1" applyFont="1" applyFill="1" applyBorder="1" applyAlignment="1" applyProtection="1">
      <alignment horizontal="left"/>
      <protection locked="0"/>
    </xf>
    <xf numFmtId="0" fontId="0" fillId="0" borderId="3" xfId="0" applyBorder="1" applyAlignment="1">
      <alignment horizontal="left"/>
    </xf>
    <xf numFmtId="1" fontId="6" fillId="3" borderId="3" xfId="0" applyNumberFormat="1" applyFont="1" applyFill="1" applyBorder="1" applyAlignment="1" applyProtection="1">
      <alignment horizontal="left"/>
      <protection locked="0"/>
    </xf>
    <xf numFmtId="0" fontId="29" fillId="0" borderId="0" xfId="0" applyFont="1" applyAlignment="1">
      <alignment horizontal="left" wrapText="1"/>
    </xf>
    <xf numFmtId="165" fontId="28" fillId="3" borderId="3" xfId="0" applyNumberFormat="1" applyFont="1" applyFill="1" applyBorder="1" applyAlignment="1" applyProtection="1">
      <alignment horizontal="left"/>
      <protection locked="0"/>
    </xf>
    <xf numFmtId="0" fontId="27" fillId="0" borderId="10" xfId="0" applyFont="1" applyBorder="1" applyAlignment="1">
      <alignment horizontal="center"/>
    </xf>
    <xf numFmtId="0" fontId="27" fillId="0" borderId="4" xfId="0" applyFont="1" applyBorder="1" applyAlignment="1">
      <alignment horizontal="center"/>
    </xf>
    <xf numFmtId="0" fontId="27" fillId="0" borderId="5" xfId="0" applyFont="1" applyBorder="1" applyAlignment="1">
      <alignment horizontal="center"/>
    </xf>
    <xf numFmtId="0" fontId="1" fillId="0" borderId="0" xfId="0" applyFont="1" applyAlignment="1">
      <alignment horizontal="left" wrapText="1"/>
    </xf>
    <xf numFmtId="0" fontId="32" fillId="0" borderId="0" xfId="0" applyFont="1" applyAlignment="1">
      <alignment horizontal="justify" wrapText="1"/>
    </xf>
    <xf numFmtId="0" fontId="0" fillId="0" borderId="0" xfId="0" applyAlignment="1">
      <alignment wrapText="1"/>
    </xf>
    <xf numFmtId="0" fontId="33" fillId="0" borderId="0" xfId="0" applyFont="1" applyAlignment="1">
      <alignment wrapText="1"/>
    </xf>
    <xf numFmtId="0" fontId="30" fillId="0" borderId="0" xfId="0" applyFont="1" applyAlignment="1">
      <alignment wrapText="1"/>
    </xf>
    <xf numFmtId="0" fontId="46" fillId="0" borderId="0" xfId="0" applyFont="1" applyAlignment="1">
      <alignment horizontal="center"/>
    </xf>
    <xf numFmtId="0" fontId="48" fillId="0" borderId="0" xfId="0" applyFont="1" applyAlignment="1">
      <alignment horizontal="left" wrapText="1"/>
    </xf>
    <xf numFmtId="0" fontId="8" fillId="0" borderId="0" xfId="0" quotePrefix="1" applyFont="1" applyAlignment="1">
      <alignment horizontal="center"/>
    </xf>
    <xf numFmtId="0" fontId="8" fillId="0" borderId="0" xfId="0" applyFont="1" applyAlignment="1">
      <alignment horizontal="center"/>
    </xf>
    <xf numFmtId="5" fontId="47" fillId="0" borderId="0" xfId="0" applyNumberFormat="1" applyFont="1" applyAlignment="1">
      <alignment horizontal="center"/>
    </xf>
    <xf numFmtId="0" fontId="43" fillId="2" borderId="10" xfId="0" applyFont="1" applyFill="1" applyBorder="1" applyAlignment="1">
      <alignment horizontal="center"/>
    </xf>
    <xf numFmtId="0" fontId="43" fillId="2" borderId="5" xfId="0" applyFont="1" applyFill="1" applyBorder="1" applyAlignment="1">
      <alignment horizontal="center"/>
    </xf>
    <xf numFmtId="0" fontId="43" fillId="0" borderId="17" xfId="0" quotePrefix="1" applyFont="1" applyBorder="1" applyAlignment="1">
      <alignment horizontal="center"/>
    </xf>
    <xf numFmtId="0" fontId="43" fillId="0" borderId="14" xfId="0" quotePrefix="1" applyFont="1" applyBorder="1" applyAlignment="1">
      <alignment horizontal="center"/>
    </xf>
    <xf numFmtId="0" fontId="43" fillId="5" borderId="11" xfId="0" applyFont="1" applyFill="1" applyBorder="1" applyAlignment="1" applyProtection="1">
      <alignment vertical="top" wrapText="1"/>
      <protection locked="0"/>
    </xf>
    <xf numFmtId="0" fontId="43" fillId="5" borderId="8" xfId="0" applyFont="1" applyFill="1" applyBorder="1" applyAlignment="1" applyProtection="1">
      <alignment vertical="top" wrapText="1"/>
      <protection locked="0"/>
    </xf>
    <xf numFmtId="0" fontId="43" fillId="5" borderId="16" xfId="0" applyFont="1" applyFill="1" applyBorder="1" applyAlignment="1" applyProtection="1">
      <alignment vertical="top" wrapText="1"/>
      <protection locked="0"/>
    </xf>
    <xf numFmtId="0" fontId="43" fillId="5" borderId="13" xfId="0" applyFont="1" applyFill="1" applyBorder="1" applyAlignment="1" applyProtection="1">
      <alignment vertical="top" wrapText="1"/>
      <protection locked="0"/>
    </xf>
    <xf numFmtId="0" fontId="43" fillId="5" borderId="0" xfId="0" applyFont="1" applyFill="1" applyAlignment="1" applyProtection="1">
      <alignment vertical="top" wrapText="1"/>
      <protection locked="0"/>
    </xf>
    <xf numFmtId="0" fontId="43" fillId="5" borderId="9" xfId="0" applyFont="1" applyFill="1" applyBorder="1" applyAlignment="1" applyProtection="1">
      <alignment vertical="top" wrapText="1"/>
      <protection locked="0"/>
    </xf>
    <xf numFmtId="0" fontId="43" fillId="5" borderId="17" xfId="0" applyFont="1" applyFill="1" applyBorder="1" applyAlignment="1" applyProtection="1">
      <alignment vertical="top" wrapText="1"/>
      <protection locked="0"/>
    </xf>
    <xf numFmtId="0" fontId="43" fillId="5" borderId="3" xfId="0" applyFont="1" applyFill="1" applyBorder="1" applyAlignment="1" applyProtection="1">
      <alignment vertical="top" wrapText="1"/>
      <protection locked="0"/>
    </xf>
    <xf numFmtId="0" fontId="43" fillId="5" borderId="14" xfId="0" applyFont="1" applyFill="1" applyBorder="1" applyAlignment="1" applyProtection="1">
      <alignment vertical="top" wrapText="1"/>
      <protection locked="0"/>
    </xf>
    <xf numFmtId="0" fontId="44" fillId="0" borderId="3" xfId="0" applyFont="1" applyBorder="1" applyAlignment="1">
      <alignment horizontal="left" wrapText="1"/>
    </xf>
    <xf numFmtId="0" fontId="43" fillId="0" borderId="3" xfId="0" applyFont="1" applyBorder="1" applyAlignment="1">
      <alignment horizontal="left" wrapText="1"/>
    </xf>
  </cellXfs>
  <cellStyles count="4">
    <cellStyle name="Comma" xfId="1" builtinId="3"/>
    <cellStyle name="Comma [0]" xfId="3" builtinId="6"/>
    <cellStyle name="Normal" xfId="0" builtinId="0"/>
    <cellStyle name="Percent" xfId="2" builtinId="5"/>
  </cellStyles>
  <dxfs count="26">
    <dxf>
      <fill>
        <patternFill>
          <bgColor theme="9"/>
        </patternFill>
      </fill>
    </dxf>
    <dxf>
      <fill>
        <patternFill>
          <bgColor theme="9"/>
        </patternFill>
      </fill>
    </dxf>
    <dxf>
      <fill>
        <patternFill>
          <bgColor theme="9"/>
        </patternFill>
      </fill>
    </dxf>
    <dxf>
      <font>
        <color auto="1"/>
      </font>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patternType="solid">
          <bgColor theme="9"/>
        </patternFill>
      </fill>
      <border>
        <left style="thin">
          <color indexed="64"/>
        </left>
        <right style="thin">
          <color indexed="64"/>
        </right>
        <top style="thin">
          <color indexed="64"/>
        </top>
        <bottom style="thin">
          <color indexed="64"/>
        </bottom>
      </border>
    </dxf>
    <dxf>
      <fill>
        <patternFill>
          <bgColor theme="9"/>
        </patternFill>
      </fill>
    </dxf>
    <dxf>
      <font>
        <i val="0"/>
        <condense val="0"/>
        <extend val="0"/>
        <color indexed="9"/>
      </font>
    </dxf>
    <dxf>
      <fill>
        <patternFill>
          <bgColor theme="9"/>
        </patternFill>
      </fill>
    </dxf>
    <dxf>
      <fill>
        <patternFill>
          <bgColor theme="9"/>
        </patternFill>
      </fill>
    </dxf>
    <dxf>
      <fill>
        <patternFill>
          <bgColor rgb="FFFF0000"/>
        </patternFill>
      </fill>
    </dxf>
    <dxf>
      <fill>
        <patternFill>
          <bgColor rgb="FF00FF00"/>
        </patternFill>
      </fill>
    </dxf>
    <dxf>
      <fill>
        <patternFill>
          <bgColor theme="9"/>
        </patternFill>
      </fill>
    </dxf>
    <dxf>
      <fill>
        <patternFill>
          <bgColor theme="9"/>
        </patternFill>
      </fill>
    </dxf>
    <dxf>
      <fill>
        <patternFill>
          <bgColor theme="9"/>
        </patternFill>
      </fill>
    </dxf>
    <dxf>
      <font>
        <color auto="1"/>
      </font>
      <fill>
        <patternFill>
          <bgColor theme="9"/>
        </patternFill>
      </fill>
    </dxf>
    <dxf>
      <fill>
        <patternFill>
          <bgColor theme="9"/>
        </patternFill>
      </fill>
    </dxf>
    <dxf>
      <fill>
        <patternFill>
          <bgColor theme="9"/>
        </patternFill>
      </fill>
    </dxf>
    <dxf>
      <fill>
        <patternFill>
          <bgColor indexed="10"/>
        </patternFill>
      </fill>
    </dxf>
    <dxf>
      <fill>
        <patternFill>
          <bgColor indexed="10"/>
        </patternFill>
      </fill>
    </dxf>
    <dxf>
      <fill>
        <patternFill>
          <bgColor theme="9"/>
        </patternFill>
      </fill>
    </dxf>
    <dxf>
      <fill>
        <patternFill>
          <bgColor theme="9"/>
        </patternFill>
      </fill>
    </dxf>
    <dxf>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48F0F0"/>
      <color rgb="FFA6CAF0"/>
      <color rgb="FFFFFF99"/>
      <color rgb="FFA6A8F0"/>
      <color rgb="FF48F0F8"/>
      <color rgb="FF46F0F8"/>
      <color rgb="FFFFFFCC"/>
      <color rgb="FFFFFF66"/>
      <color rgb="FFCCFFFF"/>
      <color rgb="FFFCFC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51</xdr:row>
      <xdr:rowOff>426720</xdr:rowOff>
    </xdr:from>
    <xdr:to>
      <xdr:col>0</xdr:col>
      <xdr:colOff>0</xdr:colOff>
      <xdr:row>51</xdr:row>
      <xdr:rowOff>609600</xdr:rowOff>
    </xdr:to>
    <xdr:sp macro="" textlink="">
      <xdr:nvSpPr>
        <xdr:cNvPr id="6115" name="Line 1">
          <a:extLst>
            <a:ext uri="{FF2B5EF4-FFF2-40B4-BE49-F238E27FC236}">
              <a16:creationId xmlns:a16="http://schemas.microsoft.com/office/drawing/2014/main" id="{00000000-0008-0000-0900-0000E3170000}"/>
            </a:ext>
          </a:extLst>
        </xdr:cNvPr>
        <xdr:cNvSpPr>
          <a:spLocks noChangeShapeType="1"/>
        </xdr:cNvSpPr>
      </xdr:nvSpPr>
      <xdr:spPr bwMode="auto">
        <a:xfrm>
          <a:off x="0" y="16344900"/>
          <a:ext cx="0" cy="182880"/>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51</xdr:row>
      <xdr:rowOff>571500</xdr:rowOff>
    </xdr:from>
    <xdr:to>
      <xdr:col>0</xdr:col>
      <xdr:colOff>0</xdr:colOff>
      <xdr:row>51</xdr:row>
      <xdr:rowOff>754380</xdr:rowOff>
    </xdr:to>
    <xdr:sp macro="" textlink="">
      <xdr:nvSpPr>
        <xdr:cNvPr id="6116" name="Line 2">
          <a:extLst>
            <a:ext uri="{FF2B5EF4-FFF2-40B4-BE49-F238E27FC236}">
              <a16:creationId xmlns:a16="http://schemas.microsoft.com/office/drawing/2014/main" id="{00000000-0008-0000-0900-0000E4170000}"/>
            </a:ext>
          </a:extLst>
        </xdr:cNvPr>
        <xdr:cNvSpPr>
          <a:spLocks noChangeShapeType="1"/>
        </xdr:cNvSpPr>
      </xdr:nvSpPr>
      <xdr:spPr bwMode="auto">
        <a:xfrm>
          <a:off x="0" y="16489680"/>
          <a:ext cx="0" cy="182880"/>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51</xdr:row>
      <xdr:rowOff>723900</xdr:rowOff>
    </xdr:from>
    <xdr:to>
      <xdr:col>0</xdr:col>
      <xdr:colOff>0</xdr:colOff>
      <xdr:row>51</xdr:row>
      <xdr:rowOff>906780</xdr:rowOff>
    </xdr:to>
    <xdr:sp macro="" textlink="">
      <xdr:nvSpPr>
        <xdr:cNvPr id="6117" name="Line 3">
          <a:extLst>
            <a:ext uri="{FF2B5EF4-FFF2-40B4-BE49-F238E27FC236}">
              <a16:creationId xmlns:a16="http://schemas.microsoft.com/office/drawing/2014/main" id="{00000000-0008-0000-0900-0000E5170000}"/>
            </a:ext>
          </a:extLst>
        </xdr:cNvPr>
        <xdr:cNvSpPr>
          <a:spLocks noChangeShapeType="1"/>
        </xdr:cNvSpPr>
      </xdr:nvSpPr>
      <xdr:spPr bwMode="auto">
        <a:xfrm>
          <a:off x="0" y="16642080"/>
          <a:ext cx="0" cy="182880"/>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51</xdr:row>
      <xdr:rowOff>868680</xdr:rowOff>
    </xdr:from>
    <xdr:to>
      <xdr:col>0</xdr:col>
      <xdr:colOff>0</xdr:colOff>
      <xdr:row>51</xdr:row>
      <xdr:rowOff>1051560</xdr:rowOff>
    </xdr:to>
    <xdr:sp macro="" textlink="">
      <xdr:nvSpPr>
        <xdr:cNvPr id="6118" name="Line 4">
          <a:extLst>
            <a:ext uri="{FF2B5EF4-FFF2-40B4-BE49-F238E27FC236}">
              <a16:creationId xmlns:a16="http://schemas.microsoft.com/office/drawing/2014/main" id="{00000000-0008-0000-0900-0000E6170000}"/>
            </a:ext>
          </a:extLst>
        </xdr:cNvPr>
        <xdr:cNvSpPr>
          <a:spLocks noChangeShapeType="1"/>
        </xdr:cNvSpPr>
      </xdr:nvSpPr>
      <xdr:spPr bwMode="auto">
        <a:xfrm>
          <a:off x="0" y="16786860"/>
          <a:ext cx="0" cy="182880"/>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51</xdr:row>
      <xdr:rowOff>998220</xdr:rowOff>
    </xdr:from>
    <xdr:to>
      <xdr:col>0</xdr:col>
      <xdr:colOff>0</xdr:colOff>
      <xdr:row>51</xdr:row>
      <xdr:rowOff>1181100</xdr:rowOff>
    </xdr:to>
    <xdr:sp macro="" textlink="">
      <xdr:nvSpPr>
        <xdr:cNvPr id="6119" name="Line 5">
          <a:extLst>
            <a:ext uri="{FF2B5EF4-FFF2-40B4-BE49-F238E27FC236}">
              <a16:creationId xmlns:a16="http://schemas.microsoft.com/office/drawing/2014/main" id="{00000000-0008-0000-0900-0000E7170000}"/>
            </a:ext>
          </a:extLst>
        </xdr:cNvPr>
        <xdr:cNvSpPr>
          <a:spLocks noChangeShapeType="1"/>
        </xdr:cNvSpPr>
      </xdr:nvSpPr>
      <xdr:spPr bwMode="auto">
        <a:xfrm>
          <a:off x="0" y="16916400"/>
          <a:ext cx="0" cy="129540"/>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51</xdr:row>
      <xdr:rowOff>1143000</xdr:rowOff>
    </xdr:from>
    <xdr:to>
      <xdr:col>0</xdr:col>
      <xdr:colOff>0</xdr:colOff>
      <xdr:row>51</xdr:row>
      <xdr:rowOff>1325880</xdr:rowOff>
    </xdr:to>
    <xdr:sp macro="" textlink="">
      <xdr:nvSpPr>
        <xdr:cNvPr id="6120" name="Line 6">
          <a:extLst>
            <a:ext uri="{FF2B5EF4-FFF2-40B4-BE49-F238E27FC236}">
              <a16:creationId xmlns:a16="http://schemas.microsoft.com/office/drawing/2014/main" id="{00000000-0008-0000-0900-0000E8170000}"/>
            </a:ext>
          </a:extLst>
        </xdr:cNvPr>
        <xdr:cNvSpPr>
          <a:spLocks noChangeShapeType="1"/>
        </xdr:cNvSpPr>
      </xdr:nvSpPr>
      <xdr:spPr bwMode="auto">
        <a:xfrm>
          <a:off x="0" y="17045940"/>
          <a:ext cx="0" cy="0"/>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51</xdr:row>
      <xdr:rowOff>1295400</xdr:rowOff>
    </xdr:from>
    <xdr:to>
      <xdr:col>0</xdr:col>
      <xdr:colOff>0</xdr:colOff>
      <xdr:row>51</xdr:row>
      <xdr:rowOff>1478280</xdr:rowOff>
    </xdr:to>
    <xdr:sp macro="" textlink="">
      <xdr:nvSpPr>
        <xdr:cNvPr id="6121" name="Line 7">
          <a:extLst>
            <a:ext uri="{FF2B5EF4-FFF2-40B4-BE49-F238E27FC236}">
              <a16:creationId xmlns:a16="http://schemas.microsoft.com/office/drawing/2014/main" id="{00000000-0008-0000-0900-0000E9170000}"/>
            </a:ext>
          </a:extLst>
        </xdr:cNvPr>
        <xdr:cNvSpPr>
          <a:spLocks noChangeShapeType="1"/>
        </xdr:cNvSpPr>
      </xdr:nvSpPr>
      <xdr:spPr bwMode="auto">
        <a:xfrm>
          <a:off x="0" y="17045940"/>
          <a:ext cx="0" cy="0"/>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868680</xdr:colOff>
      <xdr:row>8</xdr:row>
      <xdr:rowOff>0</xdr:rowOff>
    </xdr:from>
    <xdr:to>
      <xdr:col>1</xdr:col>
      <xdr:colOff>998220</xdr:colOff>
      <xdr:row>8</xdr:row>
      <xdr:rowOff>0</xdr:rowOff>
    </xdr:to>
    <xdr:sp macro="" textlink="">
      <xdr:nvSpPr>
        <xdr:cNvPr id="1182" name="AutoShape 1">
          <a:extLst>
            <a:ext uri="{FF2B5EF4-FFF2-40B4-BE49-F238E27FC236}">
              <a16:creationId xmlns:a16="http://schemas.microsoft.com/office/drawing/2014/main" id="{00000000-0008-0000-0A00-00009E040000}"/>
            </a:ext>
          </a:extLst>
        </xdr:cNvPr>
        <xdr:cNvSpPr>
          <a:spLocks noChangeArrowheads="1"/>
        </xdr:cNvSpPr>
      </xdr:nvSpPr>
      <xdr:spPr bwMode="auto">
        <a:xfrm>
          <a:off x="1493520" y="2613660"/>
          <a:ext cx="129540" cy="0"/>
        </a:xfrm>
        <a:prstGeom prst="downArrow">
          <a:avLst>
            <a:gd name="adj1" fmla="val 50000"/>
            <a:gd name="adj2" fmla="val -2147483648"/>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94"/>
  <sheetViews>
    <sheetView showGridLines="0" zoomScaleNormal="100" workbookViewId="0">
      <selection activeCell="A19" sqref="A19"/>
    </sheetView>
  </sheetViews>
  <sheetFormatPr defaultColWidth="8.88671875" defaultRowHeight="13.2" x14ac:dyDescent="0.25"/>
  <cols>
    <col min="1" max="1" width="13.88671875" style="12" customWidth="1"/>
    <col min="2" max="2" width="93.5546875" style="12" bestFit="1" customWidth="1"/>
    <col min="3" max="16384" width="8.88671875" style="12"/>
  </cols>
  <sheetData>
    <row r="1" spans="1:18" ht="15.6" x14ac:dyDescent="0.3">
      <c r="B1" s="8" t="s">
        <v>207</v>
      </c>
      <c r="C1" s="10"/>
      <c r="D1" s="11"/>
      <c r="E1" s="11"/>
      <c r="F1" s="11"/>
      <c r="G1" s="11"/>
      <c r="H1" s="11"/>
      <c r="I1" s="11"/>
      <c r="J1" s="11"/>
      <c r="K1" s="11"/>
      <c r="L1" s="11"/>
      <c r="M1" s="11"/>
      <c r="N1" s="11"/>
      <c r="O1" s="11"/>
      <c r="P1" s="11"/>
      <c r="Q1" s="11"/>
      <c r="R1" s="11"/>
    </row>
    <row r="2" spans="1:18" ht="15.6" x14ac:dyDescent="0.3">
      <c r="B2" s="8" t="s">
        <v>221</v>
      </c>
      <c r="C2" s="11"/>
      <c r="D2" s="11"/>
      <c r="E2" s="11"/>
      <c r="F2" s="11"/>
      <c r="G2" s="11"/>
      <c r="H2" s="11"/>
      <c r="I2" s="11"/>
      <c r="J2" s="11"/>
      <c r="K2" s="11"/>
      <c r="L2" s="11"/>
      <c r="M2" s="11"/>
      <c r="N2" s="11"/>
      <c r="O2" s="11"/>
      <c r="P2" s="11"/>
      <c r="Q2" s="11"/>
      <c r="R2" s="11"/>
    </row>
    <row r="3" spans="1:18" ht="15.6" x14ac:dyDescent="0.3">
      <c r="A3" s="11"/>
      <c r="B3" s="8" t="s">
        <v>971</v>
      </c>
      <c r="C3" s="11"/>
      <c r="E3" s="8"/>
      <c r="F3" s="11"/>
      <c r="G3" s="11"/>
      <c r="H3" s="11"/>
      <c r="I3" s="11"/>
      <c r="J3" s="11"/>
      <c r="K3" s="11"/>
      <c r="L3" s="11"/>
      <c r="M3" s="11"/>
      <c r="N3" s="11"/>
      <c r="O3" s="11"/>
      <c r="P3" s="11"/>
      <c r="Q3" s="11"/>
      <c r="R3" s="11"/>
    </row>
    <row r="4" spans="1:18" x14ac:dyDescent="0.25">
      <c r="A4" s="13"/>
      <c r="B4" s="13"/>
      <c r="C4" s="11"/>
      <c r="D4" s="11"/>
      <c r="E4" s="11"/>
      <c r="F4" s="11"/>
      <c r="G4" s="11"/>
      <c r="H4" s="11"/>
      <c r="I4" s="11"/>
      <c r="J4" s="11"/>
      <c r="K4" s="11"/>
      <c r="L4" s="11"/>
      <c r="M4" s="11"/>
      <c r="N4" s="11"/>
      <c r="O4" s="11"/>
      <c r="P4" s="11"/>
      <c r="Q4" s="11"/>
      <c r="R4" s="11"/>
    </row>
    <row r="5" spans="1:18" ht="12.75" customHeight="1" x14ac:dyDescent="0.25">
      <c r="A5" s="375" t="s">
        <v>717</v>
      </c>
      <c r="B5" s="67" t="s">
        <v>718</v>
      </c>
      <c r="C5" s="11"/>
      <c r="D5" s="11"/>
      <c r="E5" s="11"/>
      <c r="F5" s="11"/>
      <c r="G5" s="11"/>
      <c r="H5" s="11"/>
      <c r="I5" s="11"/>
      <c r="J5" s="11"/>
      <c r="K5" s="11"/>
      <c r="L5" s="11"/>
      <c r="M5" s="11"/>
      <c r="N5" s="11"/>
      <c r="O5" s="11"/>
      <c r="P5" s="11"/>
      <c r="Q5" s="11"/>
      <c r="R5" s="11"/>
    </row>
    <row r="6" spans="1:18" ht="25.5" customHeight="1" x14ac:dyDescent="0.25">
      <c r="A6" s="16" t="s">
        <v>189</v>
      </c>
      <c r="B6" s="16" t="s">
        <v>302</v>
      </c>
      <c r="C6" s="11"/>
      <c r="D6" s="11"/>
      <c r="E6" s="11"/>
      <c r="F6" s="11"/>
      <c r="G6" s="11"/>
      <c r="H6" s="11"/>
      <c r="I6" s="11"/>
      <c r="J6" s="11"/>
      <c r="K6" s="11"/>
      <c r="L6" s="11"/>
      <c r="M6" s="11"/>
      <c r="N6" s="11"/>
      <c r="O6" s="11"/>
      <c r="P6" s="11"/>
      <c r="Q6" s="11"/>
      <c r="R6" s="11"/>
    </row>
    <row r="7" spans="1:18" ht="25.5" customHeight="1" x14ac:dyDescent="0.25">
      <c r="A7" s="16" t="s">
        <v>190</v>
      </c>
      <c r="B7" s="16" t="s">
        <v>465</v>
      </c>
      <c r="C7" s="11"/>
      <c r="E7" s="11"/>
      <c r="F7" s="11"/>
      <c r="G7" s="11"/>
      <c r="H7" s="11"/>
      <c r="I7" s="11"/>
      <c r="J7" s="11"/>
      <c r="K7" s="11"/>
      <c r="L7" s="11"/>
      <c r="M7" s="11"/>
      <c r="N7" s="11"/>
      <c r="O7" s="11"/>
      <c r="P7" s="11"/>
      <c r="Q7" s="11"/>
      <c r="R7" s="11"/>
    </row>
    <row r="8" spans="1:18" ht="25.5" customHeight="1" x14ac:dyDescent="0.25">
      <c r="A8" s="16" t="s">
        <v>247</v>
      </c>
      <c r="B8" s="15" t="s">
        <v>243</v>
      </c>
      <c r="C8" s="11"/>
      <c r="D8" s="11"/>
      <c r="E8" s="11"/>
      <c r="F8" s="11"/>
      <c r="G8" s="11"/>
      <c r="H8" s="11"/>
      <c r="I8" s="11"/>
      <c r="J8" s="11"/>
      <c r="K8" s="11"/>
      <c r="L8" s="11"/>
      <c r="M8" s="11"/>
      <c r="N8" s="11"/>
      <c r="O8" s="11"/>
      <c r="P8" s="11"/>
      <c r="Q8" s="11"/>
      <c r="R8" s="11"/>
    </row>
    <row r="9" spans="1:18" ht="25.5" customHeight="1" x14ac:dyDescent="0.25">
      <c r="A9" s="16" t="s">
        <v>191</v>
      </c>
      <c r="B9" s="17" t="s">
        <v>346</v>
      </c>
      <c r="C9" s="11"/>
      <c r="D9" s="11"/>
      <c r="E9" s="11"/>
      <c r="F9" s="11"/>
      <c r="G9" s="11"/>
      <c r="H9" s="11"/>
      <c r="I9" s="11"/>
      <c r="J9" s="11"/>
      <c r="K9" s="11"/>
      <c r="L9" s="11"/>
      <c r="M9" s="11"/>
      <c r="N9" s="11"/>
      <c r="O9" s="11"/>
      <c r="P9" s="11"/>
      <c r="Q9" s="11"/>
      <c r="R9" s="11"/>
    </row>
    <row r="10" spans="1:18" ht="25.5" customHeight="1" x14ac:dyDescent="0.25">
      <c r="A10" s="16" t="s">
        <v>224</v>
      </c>
      <c r="B10" s="75" t="s">
        <v>348</v>
      </c>
      <c r="C10" s="11"/>
      <c r="D10" s="11"/>
      <c r="E10" s="11"/>
      <c r="F10" s="11"/>
      <c r="G10" s="11"/>
      <c r="H10" s="11"/>
      <c r="I10" s="11"/>
      <c r="J10" s="11"/>
      <c r="K10" s="11"/>
      <c r="L10" s="11"/>
      <c r="M10" s="11"/>
      <c r="N10" s="11"/>
      <c r="O10" s="11"/>
      <c r="P10" s="11"/>
      <c r="Q10" s="11"/>
      <c r="R10" s="11"/>
    </row>
    <row r="11" spans="1:18" ht="25.5" customHeight="1" x14ac:dyDescent="0.25">
      <c r="A11" s="16" t="s">
        <v>192</v>
      </c>
      <c r="B11" s="16" t="s">
        <v>303</v>
      </c>
      <c r="C11" s="11"/>
      <c r="D11" s="11"/>
      <c r="E11" s="11"/>
      <c r="F11" s="11"/>
      <c r="G11" s="11"/>
      <c r="H11" s="11"/>
      <c r="I11" s="11"/>
      <c r="J11" s="11"/>
      <c r="K11" s="11"/>
      <c r="L11" s="11"/>
      <c r="M11" s="11"/>
      <c r="N11" s="11"/>
      <c r="O11" s="11"/>
      <c r="P11" s="11"/>
      <c r="Q11" s="11"/>
      <c r="R11" s="11"/>
    </row>
    <row r="12" spans="1:18" ht="25.5" customHeight="1" x14ac:dyDescent="0.25">
      <c r="A12" s="16" t="s">
        <v>199</v>
      </c>
      <c r="B12" s="76" t="s">
        <v>349</v>
      </c>
      <c r="C12" s="11"/>
      <c r="D12" s="11"/>
      <c r="E12" s="11"/>
      <c r="F12" s="11"/>
      <c r="G12" s="11"/>
      <c r="H12" s="11"/>
      <c r="I12" s="11"/>
      <c r="J12" s="11"/>
      <c r="K12" s="11"/>
      <c r="L12" s="11"/>
      <c r="M12" s="11"/>
      <c r="N12" s="11"/>
      <c r="O12" s="11"/>
      <c r="P12" s="11"/>
      <c r="Q12" s="11"/>
      <c r="R12" s="11"/>
    </row>
    <row r="13" spans="1:18" ht="25.5" customHeight="1" x14ac:dyDescent="0.25">
      <c r="A13" s="16" t="s">
        <v>200</v>
      </c>
      <c r="B13" s="76" t="s">
        <v>355</v>
      </c>
      <c r="C13" s="11"/>
      <c r="D13" s="11"/>
      <c r="E13" s="11"/>
      <c r="F13" s="11"/>
      <c r="G13" s="11"/>
      <c r="H13" s="11"/>
      <c r="I13" s="11"/>
      <c r="J13" s="11"/>
      <c r="K13" s="11"/>
      <c r="L13" s="11"/>
      <c r="M13" s="11"/>
      <c r="N13" s="11"/>
      <c r="O13" s="11"/>
      <c r="P13" s="11"/>
      <c r="Q13" s="11"/>
      <c r="R13" s="11"/>
    </row>
    <row r="14" spans="1:18" ht="25.5" customHeight="1" x14ac:dyDescent="0.25">
      <c r="A14" s="16" t="s">
        <v>201</v>
      </c>
      <c r="B14" s="17" t="s">
        <v>304</v>
      </c>
      <c r="C14" s="11"/>
      <c r="D14" s="11"/>
      <c r="E14" s="11"/>
      <c r="F14" s="11"/>
      <c r="G14" s="11"/>
      <c r="H14" s="11"/>
      <c r="I14" s="11"/>
      <c r="J14" s="11"/>
      <c r="K14" s="11"/>
      <c r="L14" s="11"/>
      <c r="M14" s="11"/>
      <c r="N14" s="11"/>
      <c r="O14" s="11"/>
      <c r="P14" s="11"/>
      <c r="Q14" s="11"/>
      <c r="R14" s="11"/>
    </row>
    <row r="15" spans="1:18" ht="25.5" customHeight="1" x14ac:dyDescent="0.25">
      <c r="A15" s="16" t="s">
        <v>298</v>
      </c>
      <c r="B15" s="46" t="s">
        <v>331</v>
      </c>
      <c r="C15" s="11"/>
      <c r="D15" s="11"/>
      <c r="E15" s="11"/>
      <c r="F15" s="11"/>
      <c r="G15" s="11"/>
      <c r="H15" s="11"/>
      <c r="I15" s="11"/>
      <c r="J15" s="11"/>
      <c r="K15" s="11"/>
      <c r="L15" s="11"/>
      <c r="M15" s="11"/>
      <c r="N15" s="11"/>
      <c r="O15" s="11"/>
      <c r="P15" s="11"/>
      <c r="Q15" s="11"/>
      <c r="R15" s="11"/>
    </row>
    <row r="16" spans="1:18" s="62" customFormat="1" ht="25.5" hidden="1" customHeight="1" x14ac:dyDescent="0.25">
      <c r="A16" s="14" t="s">
        <v>495</v>
      </c>
      <c r="B16" s="46" t="s">
        <v>500</v>
      </c>
      <c r="C16" s="11"/>
      <c r="D16" s="11"/>
      <c r="E16" s="11"/>
      <c r="F16" s="11"/>
      <c r="G16" s="11"/>
      <c r="H16" s="11"/>
      <c r="I16" s="11"/>
      <c r="J16" s="11"/>
      <c r="K16" s="11"/>
      <c r="L16" s="11"/>
      <c r="M16" s="11"/>
      <c r="N16" s="11"/>
      <c r="O16" s="11"/>
      <c r="P16" s="11"/>
      <c r="Q16" s="11"/>
      <c r="R16" s="11"/>
    </row>
    <row r="17" spans="1:18" x14ac:dyDescent="0.25">
      <c r="A17" s="11"/>
      <c r="G17" s="11"/>
      <c r="H17" s="11"/>
      <c r="I17" s="11"/>
      <c r="J17" s="11"/>
      <c r="K17" s="11"/>
      <c r="L17" s="11"/>
      <c r="M17" s="11"/>
      <c r="N17" s="11"/>
      <c r="O17" s="11"/>
      <c r="P17" s="11"/>
      <c r="Q17" s="11"/>
      <c r="R17" s="11"/>
    </row>
    <row r="18" spans="1:18" x14ac:dyDescent="0.25">
      <c r="A18" s="497" t="s">
        <v>991</v>
      </c>
      <c r="B18" s="11"/>
      <c r="D18" s="11"/>
      <c r="E18" s="11"/>
      <c r="F18" s="11"/>
      <c r="G18" s="11"/>
      <c r="H18" s="11"/>
      <c r="I18" s="11"/>
      <c r="J18" s="11"/>
      <c r="K18" s="11"/>
      <c r="L18" s="11"/>
      <c r="M18" s="11"/>
      <c r="N18" s="11"/>
      <c r="O18" s="11"/>
      <c r="P18" s="11"/>
      <c r="Q18" s="11"/>
      <c r="R18" s="11"/>
    </row>
    <row r="19" spans="1:18" x14ac:dyDescent="0.25">
      <c r="A19" s="11"/>
      <c r="B19" s="11"/>
      <c r="C19" s="11"/>
      <c r="D19" s="11"/>
      <c r="E19" s="11"/>
      <c r="F19" s="11"/>
      <c r="G19" s="11"/>
      <c r="H19" s="11"/>
      <c r="I19" s="11"/>
      <c r="J19" s="11"/>
      <c r="K19" s="11"/>
      <c r="L19" s="11"/>
      <c r="M19" s="11"/>
      <c r="N19" s="11"/>
      <c r="O19" s="11"/>
      <c r="P19" s="11"/>
      <c r="Q19" s="11"/>
      <c r="R19" s="11"/>
    </row>
    <row r="20" spans="1:18" x14ac:dyDescent="0.25">
      <c r="A20" s="11"/>
      <c r="B20" s="11"/>
      <c r="C20" s="11"/>
      <c r="D20" s="11"/>
      <c r="E20" s="11"/>
      <c r="F20" s="11"/>
      <c r="G20" s="11"/>
      <c r="H20" s="11"/>
      <c r="I20" s="11"/>
      <c r="J20" s="11"/>
      <c r="K20" s="11"/>
      <c r="L20" s="11"/>
      <c r="M20" s="11"/>
      <c r="N20" s="11"/>
      <c r="O20" s="11"/>
      <c r="P20" s="11"/>
      <c r="Q20" s="11"/>
      <c r="R20" s="11"/>
    </row>
    <row r="21" spans="1:18" x14ac:dyDescent="0.25">
      <c r="A21" s="11"/>
      <c r="B21" s="11" t="s">
        <v>186</v>
      </c>
      <c r="C21" s="11"/>
      <c r="D21" s="11"/>
      <c r="E21" s="11"/>
      <c r="F21" s="11"/>
      <c r="G21" s="11"/>
      <c r="H21" s="11"/>
      <c r="I21" s="11"/>
      <c r="J21" s="11"/>
      <c r="K21" s="11"/>
      <c r="L21" s="11"/>
      <c r="M21" s="11"/>
      <c r="N21" s="11"/>
      <c r="O21" s="11"/>
      <c r="P21" s="11"/>
      <c r="Q21" s="11"/>
      <c r="R21" s="11"/>
    </row>
    <row r="22" spans="1:18" x14ac:dyDescent="0.25">
      <c r="A22" s="11"/>
      <c r="B22" s="11"/>
      <c r="C22" s="11"/>
      <c r="D22" s="11"/>
      <c r="E22" s="11"/>
      <c r="F22" s="11"/>
      <c r="G22" s="11"/>
      <c r="H22" s="11"/>
      <c r="I22" s="11"/>
      <c r="J22" s="11"/>
      <c r="K22" s="11"/>
      <c r="L22" s="11"/>
      <c r="M22" s="11"/>
      <c r="N22" s="11"/>
      <c r="O22" s="11"/>
      <c r="P22" s="11"/>
      <c r="Q22" s="11"/>
      <c r="R22" s="11"/>
    </row>
    <row r="23" spans="1:18" x14ac:dyDescent="0.25">
      <c r="A23" s="11"/>
      <c r="B23" s="11"/>
      <c r="C23" s="11"/>
      <c r="D23" s="11"/>
      <c r="E23" s="11"/>
      <c r="F23" s="11"/>
      <c r="G23" s="11"/>
      <c r="H23" s="11"/>
      <c r="I23" s="11"/>
      <c r="J23" s="11"/>
      <c r="K23" s="11"/>
      <c r="L23" s="11"/>
      <c r="M23" s="11"/>
      <c r="N23" s="11"/>
      <c r="O23" s="11"/>
      <c r="P23" s="11"/>
      <c r="Q23" s="11"/>
      <c r="R23" s="11"/>
    </row>
    <row r="24" spans="1:18" x14ac:dyDescent="0.25">
      <c r="A24" s="11"/>
      <c r="B24" s="11"/>
      <c r="C24" s="11"/>
      <c r="D24" s="11"/>
      <c r="E24" s="11"/>
      <c r="F24" s="11"/>
      <c r="G24" s="11"/>
      <c r="H24" s="11"/>
      <c r="I24" s="11"/>
      <c r="J24" s="11"/>
      <c r="K24" s="11"/>
      <c r="L24" s="11"/>
      <c r="M24" s="11"/>
      <c r="N24" s="11"/>
      <c r="O24" s="11"/>
      <c r="P24" s="11"/>
      <c r="Q24" s="11"/>
      <c r="R24" s="11"/>
    </row>
    <row r="25" spans="1:18" x14ac:dyDescent="0.25">
      <c r="A25" s="11"/>
      <c r="B25" s="11"/>
      <c r="C25" s="11"/>
      <c r="D25" s="11"/>
      <c r="E25" s="11"/>
      <c r="F25" s="11"/>
      <c r="G25" s="11"/>
      <c r="H25" s="11"/>
      <c r="I25" s="11"/>
      <c r="J25" s="11"/>
      <c r="K25" s="11"/>
      <c r="L25" s="11"/>
      <c r="M25" s="11"/>
      <c r="N25" s="11"/>
      <c r="O25" s="11"/>
      <c r="P25" s="11"/>
      <c r="Q25" s="11"/>
      <c r="R25" s="11"/>
    </row>
    <row r="26" spans="1:18" x14ac:dyDescent="0.25">
      <c r="A26" s="11"/>
      <c r="B26" s="11"/>
      <c r="C26" s="11"/>
      <c r="D26" s="11"/>
      <c r="E26" s="11"/>
      <c r="F26" s="11"/>
      <c r="G26" s="11"/>
      <c r="H26" s="11"/>
      <c r="I26" s="11"/>
      <c r="J26" s="11"/>
      <c r="K26" s="11"/>
      <c r="L26" s="11"/>
      <c r="M26" s="11"/>
      <c r="N26" s="11"/>
      <c r="O26" s="11"/>
      <c r="P26" s="11"/>
      <c r="Q26" s="11"/>
      <c r="R26" s="11"/>
    </row>
    <row r="27" spans="1:18" x14ac:dyDescent="0.25">
      <c r="A27" s="11"/>
      <c r="B27" s="11"/>
      <c r="C27" s="11"/>
      <c r="D27" s="11"/>
      <c r="E27" s="11"/>
      <c r="F27" s="11"/>
      <c r="G27" s="11"/>
      <c r="H27" s="11"/>
      <c r="I27" s="11"/>
      <c r="J27" s="11"/>
      <c r="K27" s="11"/>
      <c r="L27" s="11"/>
      <c r="M27" s="11"/>
      <c r="N27" s="11"/>
      <c r="O27" s="11"/>
      <c r="P27" s="11"/>
      <c r="Q27" s="11"/>
      <c r="R27" s="11"/>
    </row>
    <row r="28" spans="1:18" x14ac:dyDescent="0.25">
      <c r="A28" s="11"/>
      <c r="B28" s="11"/>
      <c r="C28" s="11"/>
      <c r="D28" s="11"/>
      <c r="E28" s="11"/>
      <c r="F28" s="11"/>
      <c r="G28" s="11"/>
      <c r="H28" s="11"/>
      <c r="I28" s="11"/>
      <c r="J28" s="11"/>
      <c r="K28" s="11"/>
      <c r="L28" s="11"/>
      <c r="M28" s="11"/>
      <c r="N28" s="11"/>
      <c r="O28" s="11"/>
      <c r="P28" s="11"/>
      <c r="Q28" s="11"/>
      <c r="R28" s="11"/>
    </row>
    <row r="29" spans="1:18" x14ac:dyDescent="0.25">
      <c r="A29" s="11"/>
      <c r="B29" s="11"/>
      <c r="C29" s="11"/>
      <c r="D29" s="11"/>
      <c r="E29" s="11"/>
      <c r="F29" s="11"/>
      <c r="G29" s="11"/>
      <c r="H29" s="11"/>
      <c r="I29" s="11"/>
      <c r="J29" s="11"/>
      <c r="K29" s="11"/>
      <c r="L29" s="11"/>
      <c r="M29" s="11"/>
      <c r="N29" s="11"/>
      <c r="O29" s="11"/>
      <c r="P29" s="11"/>
      <c r="Q29" s="11"/>
      <c r="R29" s="11"/>
    </row>
    <row r="30" spans="1:18" x14ac:dyDescent="0.25">
      <c r="A30" s="11"/>
      <c r="B30" s="11"/>
      <c r="C30" s="11"/>
      <c r="D30" s="11"/>
      <c r="E30" s="11"/>
      <c r="F30" s="11"/>
      <c r="G30" s="11"/>
      <c r="H30" s="11"/>
      <c r="I30" s="11"/>
      <c r="J30" s="11"/>
      <c r="K30" s="11"/>
      <c r="L30" s="11"/>
      <c r="M30" s="11"/>
      <c r="N30" s="11"/>
      <c r="O30" s="11"/>
      <c r="P30" s="11"/>
      <c r="Q30" s="11"/>
      <c r="R30" s="11"/>
    </row>
    <row r="31" spans="1:18" x14ac:dyDescent="0.25">
      <c r="A31" s="11"/>
      <c r="B31" s="11"/>
      <c r="C31" s="11"/>
      <c r="D31" s="11"/>
      <c r="E31" s="11"/>
      <c r="F31" s="11"/>
      <c r="G31" s="11"/>
      <c r="H31" s="11"/>
      <c r="I31" s="11"/>
      <c r="J31" s="11"/>
      <c r="K31" s="11"/>
      <c r="L31" s="11"/>
      <c r="M31" s="11"/>
      <c r="N31" s="11"/>
      <c r="O31" s="11"/>
      <c r="P31" s="11"/>
      <c r="Q31" s="11"/>
      <c r="R31" s="11"/>
    </row>
    <row r="32" spans="1:18" x14ac:dyDescent="0.25">
      <c r="A32" s="11"/>
      <c r="B32" s="11"/>
      <c r="C32" s="11"/>
      <c r="D32" s="11"/>
      <c r="E32" s="11"/>
      <c r="F32" s="11"/>
      <c r="G32" s="11"/>
      <c r="H32" s="11"/>
      <c r="I32" s="11"/>
      <c r="J32" s="11"/>
      <c r="K32" s="11"/>
      <c r="L32" s="11"/>
      <c r="M32" s="11"/>
      <c r="N32" s="11"/>
      <c r="O32" s="11"/>
      <c r="P32" s="11"/>
      <c r="Q32" s="11"/>
      <c r="R32" s="11"/>
    </row>
    <row r="33" spans="1:18" x14ac:dyDescent="0.25">
      <c r="A33" s="11"/>
      <c r="B33" s="11"/>
      <c r="C33" s="11"/>
      <c r="D33" s="11"/>
      <c r="E33" s="11"/>
      <c r="F33" s="11"/>
      <c r="G33" s="11"/>
      <c r="H33" s="11"/>
      <c r="I33" s="11"/>
      <c r="J33" s="11"/>
      <c r="K33" s="11"/>
      <c r="L33" s="11"/>
      <c r="M33" s="11"/>
      <c r="N33" s="11"/>
      <c r="O33" s="11"/>
      <c r="P33" s="11"/>
      <c r="Q33" s="11"/>
      <c r="R33" s="11"/>
    </row>
    <row r="34" spans="1:18" x14ac:dyDescent="0.25">
      <c r="A34" s="11"/>
      <c r="B34" s="11"/>
      <c r="C34" s="11"/>
      <c r="D34" s="11"/>
      <c r="E34" s="11"/>
      <c r="F34" s="11"/>
      <c r="G34" s="11"/>
      <c r="H34" s="11"/>
      <c r="I34" s="11"/>
      <c r="J34" s="11"/>
      <c r="K34" s="11"/>
      <c r="L34" s="11"/>
      <c r="M34" s="11"/>
      <c r="N34" s="11"/>
      <c r="O34" s="11"/>
      <c r="P34" s="11"/>
      <c r="Q34" s="11"/>
      <c r="R34" s="11"/>
    </row>
    <row r="35" spans="1:18" x14ac:dyDescent="0.25">
      <c r="A35" s="11"/>
      <c r="B35" s="11"/>
      <c r="C35" s="11"/>
      <c r="D35" s="11"/>
      <c r="E35" s="11"/>
      <c r="F35" s="11"/>
      <c r="G35" s="11"/>
      <c r="H35" s="11"/>
      <c r="I35" s="11"/>
      <c r="J35" s="11"/>
      <c r="K35" s="11"/>
      <c r="L35" s="11"/>
      <c r="M35" s="11"/>
      <c r="N35" s="11"/>
      <c r="O35" s="11"/>
      <c r="P35" s="11"/>
      <c r="Q35" s="11"/>
      <c r="R35" s="11"/>
    </row>
    <row r="36" spans="1:18" x14ac:dyDescent="0.25">
      <c r="A36" s="11"/>
      <c r="B36" s="11"/>
      <c r="C36" s="11"/>
      <c r="D36" s="11"/>
      <c r="E36" s="11"/>
      <c r="F36" s="11"/>
      <c r="G36" s="11"/>
      <c r="H36" s="11"/>
      <c r="I36" s="11"/>
      <c r="J36" s="11"/>
      <c r="K36" s="11"/>
      <c r="L36" s="11"/>
      <c r="M36" s="11"/>
      <c r="N36" s="11"/>
      <c r="O36" s="11"/>
      <c r="P36" s="11"/>
      <c r="Q36" s="11"/>
      <c r="R36" s="11"/>
    </row>
    <row r="37" spans="1:18" x14ac:dyDescent="0.25">
      <c r="A37" s="11"/>
      <c r="B37" s="11"/>
      <c r="C37" s="11"/>
      <c r="D37" s="11"/>
      <c r="E37" s="11"/>
      <c r="F37" s="11"/>
      <c r="G37" s="11"/>
      <c r="H37" s="11"/>
      <c r="I37" s="11"/>
      <c r="J37" s="11"/>
      <c r="K37" s="11"/>
      <c r="L37" s="11"/>
      <c r="M37" s="11"/>
      <c r="N37" s="11"/>
      <c r="O37" s="11"/>
      <c r="P37" s="11"/>
      <c r="Q37" s="11"/>
      <c r="R37" s="11"/>
    </row>
    <row r="38" spans="1:18" x14ac:dyDescent="0.25">
      <c r="A38" s="11"/>
      <c r="B38" s="11"/>
      <c r="C38" s="11"/>
      <c r="D38" s="11"/>
      <c r="E38" s="11"/>
      <c r="F38" s="11"/>
      <c r="G38" s="11"/>
      <c r="H38" s="11"/>
      <c r="I38" s="11"/>
      <c r="J38" s="11"/>
      <c r="K38" s="11"/>
      <c r="L38" s="11"/>
      <c r="M38" s="11"/>
      <c r="N38" s="11"/>
      <c r="O38" s="11"/>
      <c r="P38" s="11"/>
      <c r="Q38" s="11"/>
      <c r="R38" s="11"/>
    </row>
    <row r="39" spans="1:18" x14ac:dyDescent="0.25">
      <c r="A39" s="11"/>
      <c r="B39" s="11"/>
      <c r="C39" s="11"/>
      <c r="D39" s="11"/>
      <c r="E39" s="11"/>
      <c r="F39" s="11"/>
      <c r="G39" s="11"/>
      <c r="H39" s="11"/>
      <c r="I39" s="11"/>
      <c r="J39" s="11"/>
      <c r="K39" s="11"/>
      <c r="L39" s="11"/>
      <c r="M39" s="11"/>
      <c r="N39" s="11"/>
      <c r="O39" s="11"/>
      <c r="P39" s="11"/>
      <c r="Q39" s="11"/>
      <c r="R39" s="11"/>
    </row>
    <row r="40" spans="1:18" x14ac:dyDescent="0.25">
      <c r="A40" s="11"/>
      <c r="B40" s="11"/>
      <c r="C40" s="11"/>
      <c r="D40" s="11"/>
      <c r="E40" s="11"/>
      <c r="F40" s="11"/>
      <c r="G40" s="11"/>
      <c r="H40" s="11"/>
      <c r="I40" s="11"/>
      <c r="J40" s="11"/>
      <c r="K40" s="11"/>
      <c r="L40" s="11"/>
      <c r="M40" s="11"/>
      <c r="N40" s="11"/>
      <c r="O40" s="11"/>
      <c r="P40" s="11"/>
      <c r="Q40" s="11"/>
      <c r="R40" s="11"/>
    </row>
    <row r="41" spans="1:18" x14ac:dyDescent="0.25">
      <c r="A41" s="11"/>
      <c r="B41" s="11"/>
      <c r="C41" s="11"/>
      <c r="D41" s="11"/>
      <c r="E41" s="11"/>
      <c r="F41" s="11"/>
      <c r="G41" s="11"/>
      <c r="H41" s="11"/>
      <c r="I41" s="11"/>
      <c r="J41" s="11"/>
      <c r="K41" s="11"/>
      <c r="L41" s="11"/>
      <c r="M41" s="11"/>
      <c r="N41" s="11"/>
      <c r="O41" s="11"/>
      <c r="P41" s="11"/>
      <c r="Q41" s="11"/>
      <c r="R41" s="11"/>
    </row>
    <row r="42" spans="1:18" x14ac:dyDescent="0.25">
      <c r="A42" s="11"/>
      <c r="B42" s="11"/>
      <c r="C42" s="11"/>
      <c r="D42" s="11"/>
      <c r="E42" s="11"/>
      <c r="F42" s="11"/>
      <c r="G42" s="11"/>
      <c r="H42" s="11"/>
      <c r="I42" s="11"/>
      <c r="J42" s="11"/>
      <c r="K42" s="11"/>
      <c r="L42" s="11"/>
      <c r="M42" s="11"/>
      <c r="N42" s="11"/>
      <c r="O42" s="11"/>
      <c r="P42" s="11"/>
      <c r="Q42" s="11"/>
      <c r="R42" s="11"/>
    </row>
    <row r="43" spans="1:18" x14ac:dyDescent="0.25">
      <c r="A43" s="11"/>
      <c r="B43" s="11"/>
      <c r="C43" s="11"/>
      <c r="D43" s="11"/>
      <c r="E43" s="11"/>
      <c r="F43" s="11"/>
      <c r="G43" s="11"/>
      <c r="H43" s="11"/>
      <c r="I43" s="11"/>
      <c r="J43" s="11"/>
      <c r="K43" s="11"/>
      <c r="L43" s="11"/>
      <c r="M43" s="11"/>
      <c r="N43" s="11"/>
      <c r="O43" s="11"/>
      <c r="P43" s="11"/>
      <c r="Q43" s="11"/>
      <c r="R43" s="11"/>
    </row>
    <row r="44" spans="1:18" x14ac:dyDescent="0.25">
      <c r="A44" s="11"/>
      <c r="B44" s="11"/>
      <c r="C44" s="11"/>
      <c r="D44" s="11"/>
      <c r="E44" s="11"/>
      <c r="F44" s="11"/>
      <c r="G44" s="11"/>
      <c r="H44" s="11"/>
      <c r="I44" s="11"/>
      <c r="J44" s="11"/>
      <c r="K44" s="11"/>
      <c r="L44" s="11"/>
      <c r="M44" s="11"/>
      <c r="N44" s="11"/>
      <c r="O44" s="11"/>
      <c r="P44" s="11"/>
      <c r="Q44" s="11"/>
      <c r="R44" s="11"/>
    </row>
    <row r="45" spans="1:18" x14ac:dyDescent="0.25">
      <c r="A45" s="11"/>
      <c r="B45" s="11"/>
      <c r="C45" s="11"/>
      <c r="D45" s="11"/>
      <c r="E45" s="11"/>
      <c r="F45" s="11"/>
      <c r="G45" s="11"/>
      <c r="H45" s="11"/>
      <c r="I45" s="11"/>
      <c r="J45" s="11"/>
      <c r="K45" s="11"/>
      <c r="L45" s="11"/>
      <c r="M45" s="11"/>
      <c r="N45" s="11"/>
      <c r="O45" s="11"/>
      <c r="P45" s="11"/>
      <c r="Q45" s="11"/>
      <c r="R45" s="11"/>
    </row>
    <row r="46" spans="1:18" x14ac:dyDescent="0.25">
      <c r="A46" s="11"/>
      <c r="B46" s="11"/>
      <c r="C46" s="11"/>
      <c r="D46" s="11"/>
      <c r="E46" s="11"/>
      <c r="F46" s="11"/>
      <c r="G46" s="11"/>
      <c r="H46" s="11"/>
      <c r="I46" s="11"/>
      <c r="J46" s="11"/>
      <c r="K46" s="11"/>
      <c r="L46" s="11"/>
      <c r="M46" s="11"/>
      <c r="N46" s="11"/>
      <c r="O46" s="11"/>
      <c r="P46" s="11"/>
      <c r="Q46" s="11"/>
      <c r="R46" s="11"/>
    </row>
    <row r="47" spans="1:18" x14ac:dyDescent="0.25">
      <c r="A47" s="11"/>
      <c r="B47" s="11"/>
      <c r="C47" s="11"/>
      <c r="D47" s="11"/>
      <c r="E47" s="11"/>
      <c r="F47" s="11"/>
      <c r="G47" s="11"/>
      <c r="H47" s="11"/>
      <c r="I47" s="11"/>
      <c r="J47" s="11"/>
      <c r="K47" s="11"/>
      <c r="L47" s="11"/>
      <c r="M47" s="11"/>
      <c r="N47" s="11"/>
      <c r="O47" s="11"/>
      <c r="P47" s="11"/>
      <c r="Q47" s="11"/>
      <c r="R47" s="11"/>
    </row>
    <row r="48" spans="1:18" x14ac:dyDescent="0.25">
      <c r="A48" s="11"/>
      <c r="B48" s="11"/>
      <c r="C48" s="11"/>
      <c r="D48" s="11"/>
      <c r="E48" s="11"/>
      <c r="F48" s="11"/>
      <c r="G48" s="11"/>
      <c r="H48" s="11"/>
      <c r="I48" s="11"/>
      <c r="J48" s="11"/>
      <c r="K48" s="11"/>
      <c r="L48" s="11"/>
      <c r="M48" s="11"/>
      <c r="N48" s="11"/>
      <c r="O48" s="11"/>
      <c r="P48" s="11"/>
      <c r="Q48" s="11"/>
      <c r="R48" s="11"/>
    </row>
    <row r="49" spans="1:18" x14ac:dyDescent="0.25">
      <c r="A49" s="11"/>
      <c r="B49" s="11"/>
      <c r="C49" s="11"/>
      <c r="D49" s="11"/>
      <c r="E49" s="11"/>
      <c r="F49" s="11"/>
      <c r="G49" s="11"/>
      <c r="H49" s="11"/>
      <c r="I49" s="11"/>
      <c r="J49" s="11"/>
      <c r="K49" s="11"/>
      <c r="L49" s="11"/>
      <c r="M49" s="11"/>
      <c r="N49" s="11"/>
      <c r="O49" s="11"/>
      <c r="P49" s="11"/>
      <c r="Q49" s="11"/>
      <c r="R49" s="11"/>
    </row>
    <row r="50" spans="1:18" x14ac:dyDescent="0.25">
      <c r="A50" s="11"/>
      <c r="B50" s="11"/>
      <c r="C50" s="11"/>
      <c r="D50" s="11"/>
      <c r="E50" s="11"/>
      <c r="F50" s="11"/>
      <c r="G50" s="11"/>
      <c r="H50" s="11"/>
      <c r="I50" s="11"/>
      <c r="J50" s="11"/>
      <c r="K50" s="11"/>
      <c r="L50" s="11"/>
      <c r="M50" s="11"/>
      <c r="N50" s="11"/>
      <c r="O50" s="11"/>
      <c r="P50" s="11"/>
      <c r="Q50" s="11"/>
      <c r="R50" s="11"/>
    </row>
    <row r="51" spans="1:18" x14ac:dyDescent="0.25">
      <c r="A51" s="11"/>
      <c r="B51" s="11"/>
      <c r="C51" s="11"/>
      <c r="D51" s="11"/>
      <c r="E51" s="11"/>
      <c r="F51" s="11"/>
      <c r="G51" s="11"/>
      <c r="H51" s="11"/>
      <c r="I51" s="11"/>
      <c r="J51" s="11"/>
      <c r="K51" s="11"/>
      <c r="L51" s="11"/>
      <c r="M51" s="11"/>
      <c r="N51" s="11"/>
      <c r="O51" s="11"/>
      <c r="P51" s="11"/>
      <c r="Q51" s="11"/>
      <c r="R51" s="11"/>
    </row>
    <row r="52" spans="1:18" x14ac:dyDescent="0.25">
      <c r="A52" s="11"/>
      <c r="B52" s="11"/>
      <c r="C52" s="11"/>
      <c r="D52" s="11"/>
      <c r="E52" s="11"/>
      <c r="F52" s="11"/>
      <c r="G52" s="11"/>
      <c r="H52" s="11"/>
      <c r="I52" s="11"/>
      <c r="J52" s="11"/>
      <c r="K52" s="11"/>
      <c r="L52" s="11"/>
      <c r="M52" s="11"/>
      <c r="N52" s="11"/>
      <c r="O52" s="11"/>
      <c r="P52" s="11"/>
      <c r="Q52" s="11"/>
      <c r="R52" s="11"/>
    </row>
    <row r="53" spans="1:18" x14ac:dyDescent="0.25">
      <c r="A53" s="11"/>
      <c r="B53" s="11"/>
      <c r="C53" s="11"/>
      <c r="D53" s="11"/>
      <c r="E53" s="11"/>
      <c r="F53" s="11"/>
      <c r="G53" s="11"/>
      <c r="H53" s="11"/>
      <c r="I53" s="11"/>
      <c r="J53" s="11"/>
      <c r="K53" s="11"/>
      <c r="L53" s="11"/>
      <c r="M53" s="11"/>
      <c r="N53" s="11"/>
      <c r="O53" s="11"/>
      <c r="P53" s="11"/>
      <c r="Q53" s="11"/>
      <c r="R53" s="11"/>
    </row>
    <row r="54" spans="1:18" x14ac:dyDescent="0.25">
      <c r="A54" s="11"/>
      <c r="B54" s="11"/>
      <c r="C54" s="11"/>
      <c r="D54" s="11"/>
      <c r="E54" s="11"/>
      <c r="F54" s="11"/>
      <c r="G54" s="11"/>
      <c r="H54" s="11"/>
      <c r="I54" s="11"/>
      <c r="J54" s="11"/>
      <c r="K54" s="11"/>
      <c r="L54" s="11"/>
      <c r="M54" s="11"/>
      <c r="N54" s="11"/>
      <c r="O54" s="11"/>
      <c r="P54" s="11"/>
      <c r="Q54" s="11"/>
      <c r="R54" s="11"/>
    </row>
    <row r="55" spans="1:18" x14ac:dyDescent="0.25">
      <c r="A55" s="11"/>
      <c r="B55" s="11"/>
      <c r="C55" s="11"/>
      <c r="D55" s="11"/>
      <c r="E55" s="11"/>
      <c r="F55" s="11"/>
      <c r="G55" s="11"/>
      <c r="H55" s="11"/>
      <c r="I55" s="11"/>
      <c r="J55" s="11"/>
      <c r="K55" s="11"/>
      <c r="L55" s="11"/>
      <c r="M55" s="11"/>
      <c r="N55" s="11"/>
      <c r="O55" s="11"/>
      <c r="P55" s="11"/>
      <c r="Q55" s="11"/>
      <c r="R55" s="11"/>
    </row>
    <row r="56" spans="1:18" x14ac:dyDescent="0.25">
      <c r="A56" s="11"/>
      <c r="B56" s="11"/>
      <c r="C56" s="11"/>
      <c r="D56" s="11"/>
      <c r="E56" s="11"/>
      <c r="F56" s="11"/>
      <c r="G56" s="11"/>
      <c r="H56" s="11"/>
      <c r="I56" s="11"/>
      <c r="J56" s="11"/>
      <c r="K56" s="11"/>
      <c r="L56" s="11"/>
      <c r="M56" s="11"/>
      <c r="N56" s="11"/>
      <c r="O56" s="11"/>
      <c r="P56" s="11"/>
      <c r="Q56" s="11"/>
      <c r="R56" s="11"/>
    </row>
    <row r="57" spans="1:18" x14ac:dyDescent="0.25">
      <c r="A57" s="11"/>
      <c r="B57" s="11"/>
      <c r="C57" s="11"/>
      <c r="D57" s="11"/>
      <c r="E57" s="11"/>
      <c r="F57" s="11"/>
      <c r="G57" s="11"/>
      <c r="H57" s="11"/>
      <c r="I57" s="11"/>
      <c r="J57" s="11"/>
      <c r="K57" s="11"/>
      <c r="L57" s="11"/>
      <c r="M57" s="11"/>
      <c r="N57" s="11"/>
      <c r="O57" s="11"/>
      <c r="P57" s="11"/>
      <c r="Q57" s="11"/>
      <c r="R57" s="11"/>
    </row>
    <row r="58" spans="1:18" x14ac:dyDescent="0.25">
      <c r="A58" s="11"/>
      <c r="B58" s="11"/>
      <c r="C58" s="11"/>
      <c r="D58" s="11"/>
      <c r="E58" s="11"/>
      <c r="F58" s="11"/>
      <c r="G58" s="11"/>
      <c r="H58" s="11"/>
      <c r="I58" s="11"/>
      <c r="J58" s="11"/>
      <c r="K58" s="11"/>
      <c r="L58" s="11"/>
      <c r="M58" s="11"/>
      <c r="N58" s="11"/>
      <c r="O58" s="11"/>
      <c r="P58" s="11"/>
      <c r="Q58" s="11"/>
      <c r="R58" s="11"/>
    </row>
    <row r="59" spans="1:18" x14ac:dyDescent="0.25">
      <c r="A59" s="11"/>
      <c r="B59" s="11"/>
      <c r="C59" s="11"/>
      <c r="D59" s="11"/>
      <c r="E59" s="11"/>
      <c r="F59" s="11"/>
      <c r="G59" s="11"/>
      <c r="H59" s="11"/>
      <c r="I59" s="11"/>
      <c r="J59" s="11"/>
      <c r="K59" s="11"/>
      <c r="L59" s="11"/>
      <c r="M59" s="11"/>
      <c r="N59" s="11"/>
      <c r="O59" s="11"/>
      <c r="P59" s="11"/>
      <c r="Q59" s="11"/>
      <c r="R59" s="11"/>
    </row>
    <row r="60" spans="1:18" x14ac:dyDescent="0.25">
      <c r="A60" s="11"/>
      <c r="B60" s="11"/>
      <c r="C60" s="11"/>
      <c r="D60" s="11"/>
      <c r="E60" s="11"/>
      <c r="F60" s="11"/>
      <c r="G60" s="11"/>
      <c r="H60" s="11"/>
      <c r="I60" s="11"/>
      <c r="J60" s="11"/>
      <c r="K60" s="11"/>
      <c r="L60" s="11"/>
      <c r="M60" s="11"/>
      <c r="N60" s="11"/>
      <c r="O60" s="11"/>
      <c r="P60" s="11"/>
      <c r="Q60" s="11"/>
      <c r="R60" s="11"/>
    </row>
    <row r="61" spans="1:18" x14ac:dyDescent="0.25">
      <c r="A61" s="11"/>
      <c r="B61" s="11"/>
      <c r="C61" s="11"/>
      <c r="D61" s="11"/>
      <c r="E61" s="11"/>
      <c r="F61" s="11"/>
      <c r="G61" s="11"/>
      <c r="H61" s="11"/>
      <c r="I61" s="11"/>
      <c r="J61" s="11"/>
      <c r="K61" s="11"/>
      <c r="L61" s="11"/>
      <c r="M61" s="11"/>
      <c r="N61" s="11"/>
      <c r="O61" s="11"/>
      <c r="P61" s="11"/>
      <c r="Q61" s="11"/>
      <c r="R61" s="11"/>
    </row>
    <row r="62" spans="1:18" x14ac:dyDescent="0.25">
      <c r="A62" s="11"/>
      <c r="B62" s="11"/>
      <c r="C62" s="11"/>
      <c r="D62" s="11"/>
      <c r="E62" s="11"/>
      <c r="F62" s="11"/>
      <c r="G62" s="11"/>
      <c r="H62" s="11"/>
      <c r="I62" s="11"/>
      <c r="J62" s="11"/>
      <c r="K62" s="11"/>
      <c r="L62" s="11"/>
      <c r="M62" s="11"/>
      <c r="N62" s="11"/>
      <c r="O62" s="11"/>
      <c r="P62" s="11"/>
      <c r="Q62" s="11"/>
      <c r="R62" s="11"/>
    </row>
    <row r="63" spans="1:18" x14ac:dyDescent="0.25">
      <c r="A63" s="11"/>
      <c r="B63" s="11"/>
      <c r="C63" s="11"/>
      <c r="D63" s="11"/>
      <c r="E63" s="11"/>
      <c r="F63" s="11"/>
      <c r="G63" s="11"/>
      <c r="H63" s="11"/>
      <c r="I63" s="11"/>
      <c r="J63" s="11"/>
      <c r="K63" s="11"/>
      <c r="L63" s="11"/>
      <c r="M63" s="11"/>
      <c r="N63" s="11"/>
      <c r="O63" s="11"/>
      <c r="P63" s="11"/>
      <c r="Q63" s="11"/>
      <c r="R63" s="11"/>
    </row>
    <row r="64" spans="1:18" x14ac:dyDescent="0.25">
      <c r="A64" s="11"/>
      <c r="B64" s="11"/>
      <c r="C64" s="11"/>
      <c r="D64" s="11"/>
      <c r="E64" s="11"/>
      <c r="F64" s="11"/>
      <c r="G64" s="11"/>
      <c r="H64" s="11"/>
      <c r="I64" s="11"/>
      <c r="J64" s="11"/>
      <c r="K64" s="11"/>
      <c r="L64" s="11"/>
      <c r="M64" s="11"/>
      <c r="N64" s="11"/>
      <c r="O64" s="11"/>
      <c r="P64" s="11"/>
      <c r="Q64" s="11"/>
      <c r="R64" s="11"/>
    </row>
    <row r="65" spans="1:18" x14ac:dyDescent="0.25">
      <c r="A65" s="11"/>
      <c r="B65" s="11"/>
      <c r="C65" s="11"/>
      <c r="D65" s="11"/>
      <c r="E65" s="11"/>
      <c r="F65" s="11"/>
      <c r="G65" s="11"/>
      <c r="H65" s="11"/>
      <c r="I65" s="11"/>
      <c r="J65" s="11"/>
      <c r="K65" s="11"/>
      <c r="L65" s="11"/>
      <c r="M65" s="11"/>
      <c r="N65" s="11"/>
      <c r="O65" s="11"/>
      <c r="P65" s="11"/>
      <c r="Q65" s="11"/>
      <c r="R65" s="11"/>
    </row>
    <row r="66" spans="1:18" x14ac:dyDescent="0.25">
      <c r="A66" s="11"/>
      <c r="B66" s="11"/>
      <c r="C66" s="11"/>
      <c r="D66" s="11"/>
      <c r="E66" s="11"/>
      <c r="F66" s="11"/>
      <c r="G66" s="11"/>
      <c r="H66" s="11"/>
      <c r="I66" s="11"/>
      <c r="J66" s="11"/>
      <c r="K66" s="11"/>
      <c r="L66" s="11"/>
      <c r="M66" s="11"/>
      <c r="N66" s="11"/>
      <c r="O66" s="11"/>
      <c r="P66" s="11"/>
      <c r="Q66" s="11"/>
      <c r="R66" s="11"/>
    </row>
    <row r="67" spans="1:18" x14ac:dyDescent="0.25">
      <c r="A67" s="11"/>
      <c r="B67" s="11"/>
      <c r="C67" s="11"/>
      <c r="D67" s="11"/>
      <c r="E67" s="11"/>
      <c r="F67" s="11"/>
      <c r="G67" s="11"/>
      <c r="H67" s="11"/>
      <c r="I67" s="11"/>
      <c r="J67" s="11"/>
      <c r="K67" s="11"/>
      <c r="L67" s="11"/>
      <c r="M67" s="11"/>
      <c r="N67" s="11"/>
      <c r="O67" s="11"/>
      <c r="P67" s="11"/>
      <c r="Q67" s="11"/>
      <c r="R67" s="11"/>
    </row>
    <row r="68" spans="1:18" x14ac:dyDescent="0.25">
      <c r="A68" s="11"/>
      <c r="B68" s="11"/>
      <c r="C68" s="11"/>
      <c r="D68" s="11"/>
      <c r="E68" s="11"/>
      <c r="F68" s="11"/>
      <c r="G68" s="11"/>
      <c r="H68" s="11"/>
      <c r="I68" s="11"/>
      <c r="J68" s="11"/>
      <c r="K68" s="11"/>
      <c r="L68" s="11"/>
      <c r="M68" s="11"/>
      <c r="N68" s="11"/>
      <c r="O68" s="11"/>
      <c r="P68" s="11"/>
      <c r="Q68" s="11"/>
      <c r="R68" s="11"/>
    </row>
    <row r="69" spans="1:18" x14ac:dyDescent="0.25">
      <c r="A69" s="11"/>
      <c r="B69" s="11"/>
      <c r="C69" s="11"/>
      <c r="D69" s="11"/>
      <c r="E69" s="11"/>
      <c r="F69" s="11"/>
      <c r="G69" s="11"/>
      <c r="H69" s="11"/>
      <c r="I69" s="11"/>
      <c r="J69" s="11"/>
      <c r="K69" s="11"/>
      <c r="L69" s="11"/>
      <c r="M69" s="11"/>
      <c r="N69" s="11"/>
      <c r="O69" s="11"/>
      <c r="P69" s="11"/>
      <c r="Q69" s="11"/>
      <c r="R69" s="11"/>
    </row>
    <row r="70" spans="1:18" x14ac:dyDescent="0.25">
      <c r="A70" s="11"/>
      <c r="B70" s="11"/>
      <c r="C70" s="11"/>
      <c r="D70" s="11"/>
      <c r="E70" s="11"/>
      <c r="F70" s="11"/>
      <c r="G70" s="11"/>
      <c r="H70" s="11"/>
      <c r="I70" s="11"/>
      <c r="J70" s="11"/>
      <c r="K70" s="11"/>
      <c r="L70" s="11"/>
      <c r="M70" s="11"/>
      <c r="N70" s="11"/>
      <c r="O70" s="11"/>
      <c r="P70" s="11"/>
      <c r="Q70" s="11"/>
      <c r="R70" s="11"/>
    </row>
    <row r="71" spans="1:18" x14ac:dyDescent="0.25">
      <c r="A71" s="11"/>
      <c r="B71" s="11"/>
      <c r="C71" s="11"/>
      <c r="D71" s="11"/>
      <c r="E71" s="11"/>
      <c r="F71" s="11"/>
      <c r="G71" s="11"/>
      <c r="H71" s="11"/>
      <c r="I71" s="11"/>
      <c r="J71" s="11"/>
      <c r="K71" s="11"/>
      <c r="L71" s="11"/>
      <c r="M71" s="11"/>
      <c r="N71" s="11"/>
      <c r="O71" s="11"/>
      <c r="P71" s="11"/>
      <c r="Q71" s="11"/>
      <c r="R71" s="11"/>
    </row>
    <row r="72" spans="1:18" x14ac:dyDescent="0.25">
      <c r="A72" s="11"/>
      <c r="B72" s="11"/>
      <c r="C72" s="11"/>
      <c r="D72" s="11"/>
      <c r="E72" s="11"/>
      <c r="F72" s="11"/>
      <c r="G72" s="11"/>
      <c r="H72" s="11"/>
      <c r="I72" s="11"/>
      <c r="J72" s="11"/>
      <c r="K72" s="11"/>
      <c r="L72" s="11"/>
      <c r="M72" s="11"/>
      <c r="N72" s="11"/>
      <c r="O72" s="11"/>
      <c r="P72" s="11"/>
      <c r="Q72" s="11"/>
      <c r="R72" s="11"/>
    </row>
    <row r="73" spans="1:18" x14ac:dyDescent="0.25">
      <c r="A73" s="11"/>
      <c r="B73" s="11"/>
      <c r="C73" s="11"/>
      <c r="D73" s="11"/>
      <c r="E73" s="11"/>
      <c r="F73" s="11"/>
      <c r="G73" s="11"/>
      <c r="H73" s="11"/>
      <c r="I73" s="11"/>
      <c r="J73" s="11"/>
      <c r="K73" s="11"/>
      <c r="L73" s="11"/>
      <c r="M73" s="11"/>
      <c r="N73" s="11"/>
      <c r="O73" s="11"/>
      <c r="P73" s="11"/>
      <c r="Q73" s="11"/>
      <c r="R73" s="11"/>
    </row>
    <row r="74" spans="1:18" x14ac:dyDescent="0.25">
      <c r="A74" s="11"/>
      <c r="B74" s="11"/>
      <c r="C74" s="11"/>
      <c r="D74" s="11"/>
      <c r="E74" s="11"/>
      <c r="F74" s="11"/>
      <c r="G74" s="11"/>
      <c r="H74" s="11"/>
      <c r="I74" s="11"/>
      <c r="J74" s="11"/>
      <c r="K74" s="11"/>
      <c r="L74" s="11"/>
      <c r="M74" s="11"/>
      <c r="N74" s="11"/>
      <c r="O74" s="11"/>
      <c r="P74" s="11"/>
      <c r="Q74" s="11"/>
      <c r="R74" s="11"/>
    </row>
    <row r="75" spans="1:18" x14ac:dyDescent="0.25">
      <c r="A75" s="11"/>
      <c r="B75" s="11"/>
      <c r="C75" s="11"/>
      <c r="D75" s="11"/>
      <c r="E75" s="11"/>
      <c r="F75" s="11"/>
      <c r="G75" s="11"/>
      <c r="H75" s="11"/>
      <c r="I75" s="11"/>
      <c r="J75" s="11"/>
      <c r="K75" s="11"/>
      <c r="L75" s="11"/>
      <c r="M75" s="11"/>
      <c r="N75" s="11"/>
      <c r="O75" s="11"/>
      <c r="P75" s="11"/>
      <c r="Q75" s="11"/>
      <c r="R75" s="11"/>
    </row>
    <row r="76" spans="1:18" x14ac:dyDescent="0.25">
      <c r="A76" s="11"/>
      <c r="B76" s="11"/>
      <c r="C76" s="11"/>
      <c r="D76" s="11"/>
      <c r="E76" s="11"/>
      <c r="F76" s="11"/>
      <c r="G76" s="11"/>
      <c r="H76" s="11"/>
      <c r="I76" s="11"/>
      <c r="J76" s="11"/>
      <c r="K76" s="11"/>
      <c r="L76" s="11"/>
      <c r="M76" s="11"/>
      <c r="N76" s="11"/>
      <c r="O76" s="11"/>
      <c r="P76" s="11"/>
      <c r="Q76" s="11"/>
      <c r="R76" s="11"/>
    </row>
    <row r="77" spans="1:18" x14ac:dyDescent="0.25">
      <c r="A77" s="11"/>
      <c r="B77" s="11"/>
      <c r="C77" s="11"/>
      <c r="D77" s="11"/>
      <c r="E77" s="11"/>
      <c r="F77" s="11"/>
      <c r="G77" s="11"/>
      <c r="H77" s="11"/>
      <c r="I77" s="11"/>
      <c r="J77" s="11"/>
      <c r="K77" s="11"/>
      <c r="L77" s="11"/>
      <c r="M77" s="11"/>
      <c r="N77" s="11"/>
      <c r="O77" s="11"/>
      <c r="P77" s="11"/>
      <c r="Q77" s="11"/>
      <c r="R77" s="11"/>
    </row>
    <row r="78" spans="1:18" x14ac:dyDescent="0.25">
      <c r="A78" s="11"/>
      <c r="B78" s="11"/>
      <c r="C78" s="11"/>
      <c r="D78" s="11"/>
      <c r="E78" s="11"/>
      <c r="F78" s="11"/>
      <c r="G78" s="11"/>
      <c r="H78" s="11"/>
      <c r="I78" s="11"/>
      <c r="J78" s="11"/>
      <c r="K78" s="11"/>
      <c r="L78" s="11"/>
      <c r="M78" s="11"/>
      <c r="N78" s="11"/>
      <c r="O78" s="11"/>
      <c r="P78" s="11"/>
      <c r="Q78" s="11"/>
      <c r="R78" s="11"/>
    </row>
    <row r="79" spans="1:18" x14ac:dyDescent="0.25">
      <c r="A79" s="11"/>
      <c r="B79" s="11"/>
      <c r="C79" s="11"/>
      <c r="D79" s="11"/>
      <c r="E79" s="11"/>
      <c r="F79" s="11"/>
      <c r="G79" s="11"/>
      <c r="H79" s="11"/>
      <c r="I79" s="11"/>
      <c r="J79" s="11"/>
      <c r="K79" s="11"/>
      <c r="L79" s="11"/>
      <c r="M79" s="11"/>
      <c r="N79" s="11"/>
      <c r="O79" s="11"/>
      <c r="P79" s="11"/>
      <c r="Q79" s="11"/>
      <c r="R79" s="11"/>
    </row>
    <row r="80" spans="1:18" x14ac:dyDescent="0.25">
      <c r="A80" s="11"/>
      <c r="B80" s="11"/>
      <c r="C80" s="11"/>
      <c r="D80" s="11"/>
      <c r="E80" s="11"/>
      <c r="F80" s="11"/>
      <c r="G80" s="11"/>
      <c r="H80" s="11"/>
      <c r="I80" s="11"/>
      <c r="J80" s="11"/>
      <c r="K80" s="11"/>
      <c r="L80" s="11"/>
      <c r="M80" s="11"/>
      <c r="N80" s="11"/>
      <c r="O80" s="11"/>
      <c r="P80" s="11"/>
      <c r="Q80" s="11"/>
      <c r="R80" s="11"/>
    </row>
    <row r="81" spans="1:18" x14ac:dyDescent="0.25">
      <c r="A81" s="11"/>
      <c r="B81" s="11"/>
      <c r="C81" s="11"/>
      <c r="D81" s="11"/>
      <c r="E81" s="11"/>
      <c r="F81" s="11"/>
      <c r="G81" s="11"/>
      <c r="H81" s="11"/>
      <c r="I81" s="11"/>
      <c r="J81" s="11"/>
      <c r="K81" s="11"/>
      <c r="L81" s="11"/>
      <c r="M81" s="11"/>
      <c r="N81" s="11"/>
      <c r="O81" s="11"/>
      <c r="P81" s="11"/>
      <c r="Q81" s="11"/>
      <c r="R81" s="11"/>
    </row>
    <row r="82" spans="1:18" x14ac:dyDescent="0.25">
      <c r="A82" s="11"/>
      <c r="B82" s="11"/>
      <c r="C82" s="11"/>
      <c r="D82" s="11"/>
      <c r="E82" s="11"/>
      <c r="F82" s="11"/>
      <c r="G82" s="11"/>
      <c r="H82" s="11"/>
      <c r="I82" s="11"/>
      <c r="J82" s="11"/>
      <c r="K82" s="11"/>
      <c r="L82" s="11"/>
      <c r="M82" s="11"/>
      <c r="N82" s="11"/>
      <c r="O82" s="11"/>
      <c r="P82" s="11"/>
      <c r="Q82" s="11"/>
      <c r="R82" s="11"/>
    </row>
    <row r="83" spans="1:18" x14ac:dyDescent="0.25">
      <c r="A83" s="11"/>
      <c r="B83" s="11"/>
      <c r="C83" s="11"/>
      <c r="D83" s="11"/>
      <c r="E83" s="11"/>
      <c r="F83" s="11"/>
      <c r="G83" s="11"/>
      <c r="H83" s="11"/>
      <c r="I83" s="11"/>
      <c r="J83" s="11"/>
      <c r="K83" s="11"/>
      <c r="L83" s="11"/>
      <c r="M83" s="11"/>
      <c r="N83" s="11"/>
      <c r="O83" s="11"/>
      <c r="P83" s="11"/>
      <c r="Q83" s="11"/>
      <c r="R83" s="11"/>
    </row>
    <row r="84" spans="1:18" x14ac:dyDescent="0.25">
      <c r="A84" s="11"/>
      <c r="B84" s="11"/>
      <c r="C84" s="11"/>
      <c r="D84" s="11"/>
      <c r="E84" s="11"/>
      <c r="F84" s="11"/>
      <c r="G84" s="11"/>
      <c r="H84" s="11"/>
      <c r="I84" s="11"/>
      <c r="J84" s="11"/>
      <c r="K84" s="11"/>
      <c r="L84" s="11"/>
      <c r="M84" s="11"/>
      <c r="N84" s="11"/>
      <c r="O84" s="11"/>
      <c r="P84" s="11"/>
      <c r="Q84" s="11"/>
      <c r="R84" s="11"/>
    </row>
    <row r="85" spans="1:18" x14ac:dyDescent="0.25">
      <c r="A85" s="11"/>
      <c r="B85" s="11"/>
      <c r="C85" s="11"/>
      <c r="D85" s="11"/>
      <c r="E85" s="11"/>
      <c r="F85" s="11"/>
      <c r="G85" s="11"/>
      <c r="H85" s="11"/>
      <c r="I85" s="11"/>
      <c r="J85" s="11"/>
      <c r="K85" s="11"/>
      <c r="L85" s="11"/>
      <c r="M85" s="11"/>
      <c r="N85" s="11"/>
      <c r="O85" s="11"/>
      <c r="P85" s="11"/>
      <c r="Q85" s="11"/>
      <c r="R85" s="11"/>
    </row>
    <row r="86" spans="1:18" x14ac:dyDescent="0.25">
      <c r="A86" s="11"/>
      <c r="B86" s="11"/>
      <c r="C86" s="11"/>
      <c r="D86" s="11"/>
      <c r="E86" s="11"/>
      <c r="F86" s="11"/>
      <c r="G86" s="11"/>
      <c r="H86" s="11"/>
      <c r="I86" s="11"/>
      <c r="J86" s="11"/>
      <c r="K86" s="11"/>
      <c r="L86" s="11"/>
      <c r="M86" s="11"/>
      <c r="N86" s="11"/>
      <c r="O86" s="11"/>
      <c r="P86" s="11"/>
      <c r="Q86" s="11"/>
      <c r="R86" s="11"/>
    </row>
    <row r="87" spans="1:18" x14ac:dyDescent="0.25">
      <c r="A87" s="11"/>
      <c r="B87" s="11"/>
      <c r="C87" s="11"/>
      <c r="D87" s="11"/>
      <c r="E87" s="11"/>
      <c r="F87" s="11"/>
      <c r="G87" s="11"/>
      <c r="H87" s="11"/>
      <c r="I87" s="11"/>
      <c r="J87" s="11"/>
      <c r="K87" s="11"/>
      <c r="L87" s="11"/>
      <c r="M87" s="11"/>
      <c r="N87" s="11"/>
      <c r="O87" s="11"/>
      <c r="P87" s="11"/>
      <c r="Q87" s="11"/>
      <c r="R87" s="11"/>
    </row>
    <row r="88" spans="1:18" x14ac:dyDescent="0.25">
      <c r="A88" s="11"/>
      <c r="B88" s="11"/>
      <c r="C88" s="11"/>
      <c r="D88" s="11"/>
      <c r="E88" s="11"/>
      <c r="F88" s="11"/>
      <c r="G88" s="11"/>
      <c r="H88" s="11"/>
      <c r="I88" s="11"/>
      <c r="J88" s="11"/>
      <c r="K88" s="11"/>
      <c r="L88" s="11"/>
      <c r="M88" s="11"/>
      <c r="N88" s="11"/>
      <c r="O88" s="11"/>
      <c r="P88" s="11"/>
      <c r="Q88" s="11"/>
      <c r="R88" s="11"/>
    </row>
    <row r="89" spans="1:18" x14ac:dyDescent="0.25">
      <c r="A89" s="11"/>
      <c r="B89" s="11"/>
      <c r="C89" s="11"/>
      <c r="D89" s="11"/>
      <c r="E89" s="11"/>
      <c r="F89" s="11"/>
      <c r="G89" s="11"/>
      <c r="H89" s="11"/>
      <c r="I89" s="11"/>
      <c r="J89" s="11"/>
      <c r="K89" s="11"/>
      <c r="L89" s="11"/>
      <c r="M89" s="11"/>
      <c r="N89" s="11"/>
      <c r="O89" s="11"/>
      <c r="P89" s="11"/>
      <c r="Q89" s="11"/>
      <c r="R89" s="11"/>
    </row>
    <row r="90" spans="1:18" x14ac:dyDescent="0.25">
      <c r="A90" s="11"/>
      <c r="B90" s="11"/>
      <c r="C90" s="11"/>
      <c r="D90" s="11"/>
      <c r="E90" s="11"/>
      <c r="F90" s="11"/>
      <c r="G90" s="11"/>
      <c r="H90" s="11"/>
      <c r="I90" s="11"/>
      <c r="J90" s="11"/>
      <c r="K90" s="11"/>
      <c r="L90" s="11"/>
      <c r="M90" s="11"/>
      <c r="N90" s="11"/>
      <c r="O90" s="11"/>
      <c r="P90" s="11"/>
      <c r="Q90" s="11"/>
      <c r="R90" s="11"/>
    </row>
    <row r="91" spans="1:18" x14ac:dyDescent="0.25">
      <c r="A91" s="11"/>
      <c r="B91" s="11"/>
      <c r="C91" s="11"/>
      <c r="D91" s="11"/>
      <c r="E91" s="11"/>
      <c r="F91" s="11"/>
      <c r="G91" s="11"/>
      <c r="H91" s="11"/>
      <c r="I91" s="11"/>
      <c r="J91" s="11"/>
      <c r="K91" s="11"/>
      <c r="L91" s="11"/>
      <c r="M91" s="11"/>
      <c r="N91" s="11"/>
      <c r="O91" s="11"/>
      <c r="P91" s="11"/>
      <c r="Q91" s="11"/>
      <c r="R91" s="11"/>
    </row>
    <row r="92" spans="1:18" x14ac:dyDescent="0.25">
      <c r="A92" s="11"/>
      <c r="B92" s="11"/>
      <c r="C92" s="11"/>
      <c r="D92" s="11"/>
      <c r="E92" s="11"/>
      <c r="F92" s="11"/>
      <c r="G92" s="11"/>
      <c r="H92" s="11"/>
      <c r="I92" s="11"/>
      <c r="J92" s="11"/>
      <c r="K92" s="11"/>
      <c r="L92" s="11"/>
      <c r="M92" s="11"/>
      <c r="N92" s="11"/>
      <c r="O92" s="11"/>
      <c r="P92" s="11"/>
      <c r="Q92" s="11"/>
      <c r="R92" s="11"/>
    </row>
    <row r="93" spans="1:18" x14ac:dyDescent="0.25">
      <c r="A93" s="11"/>
      <c r="B93" s="11"/>
      <c r="C93" s="11"/>
      <c r="D93" s="11"/>
      <c r="E93" s="11"/>
      <c r="F93" s="11"/>
      <c r="G93" s="11"/>
      <c r="H93" s="11"/>
      <c r="I93" s="11"/>
      <c r="J93" s="11"/>
      <c r="K93" s="11"/>
      <c r="L93" s="11"/>
      <c r="M93" s="11"/>
      <c r="N93" s="11"/>
      <c r="O93" s="11"/>
      <c r="P93" s="11"/>
      <c r="Q93" s="11"/>
      <c r="R93" s="11"/>
    </row>
    <row r="94" spans="1:18" x14ac:dyDescent="0.25">
      <c r="A94" s="11"/>
      <c r="B94" s="11"/>
      <c r="C94" s="11"/>
      <c r="D94" s="11"/>
      <c r="E94" s="11"/>
      <c r="F94" s="11"/>
      <c r="G94" s="11"/>
      <c r="H94" s="11"/>
      <c r="I94" s="11"/>
      <c r="J94" s="11"/>
      <c r="K94" s="11"/>
      <c r="L94" s="11"/>
      <c r="M94" s="11"/>
      <c r="N94" s="11"/>
      <c r="O94" s="11"/>
      <c r="P94" s="11"/>
      <c r="Q94" s="11"/>
      <c r="R94" s="11"/>
    </row>
  </sheetData>
  <sheetProtection algorithmName="SHA-512" hashValue="2XoCs7uMZFBJYzf9nAQ9YpdqTSRCU8+74Su7CR1U58qEoej9/18O0eksxUYgs42PIU9F4nz4ct8/Icv3WVQBDA==" saltValue="9BYQAXNZpa8SuCLHtOLRug==" spinCount="100000" sheet="1" objects="1" scenarios="1"/>
  <customSheetViews>
    <customSheetView guid="{EE2D411F-0182-4ED0-B0C9-D6EF1D4CE529}" showGridLines="0" fitToPage="1" showRuler="0">
      <pageMargins left="0" right="0" top="1" bottom="1" header="0.5" footer="0.5"/>
      <printOptions horizontalCentered="1"/>
      <pageSetup scale="98" orientation="portrait" r:id="rId1"/>
      <headerFooter alignWithMargins="0">
        <oddFooter>&amp;Lrprice
&amp;D
&amp;Z&amp;F</oddFooter>
      </headerFooter>
    </customSheetView>
  </customSheetViews>
  <phoneticPr fontId="0" type="noConversion"/>
  <printOptions horizontalCentered="1" gridLinesSet="0"/>
  <pageMargins left="0" right="0" top="1" bottom="1" header="0.5" footer="0.5"/>
  <pageSetup scale="97" orientation="portrait" r:id="rId2"/>
  <headerFooter differentOddEven="1" alignWithMargins="0">
    <oddFooter>&amp;LD Meadows
&amp;D
&amp;Z&amp;F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Y52"/>
  <sheetViews>
    <sheetView showGridLines="0" zoomScale="70" zoomScaleNormal="70" workbookViewId="0">
      <selection activeCell="B8" sqref="B8"/>
    </sheetView>
  </sheetViews>
  <sheetFormatPr defaultColWidth="4.88671875" defaultRowHeight="17.399999999999999" x14ac:dyDescent="0.3"/>
  <cols>
    <col min="1" max="1" width="15" style="108" customWidth="1"/>
    <col min="2" max="2" width="84.6640625" style="108" customWidth="1"/>
    <col min="3" max="3" width="5.44140625" style="108" customWidth="1"/>
    <col min="4" max="4" width="54.44140625" style="108" customWidth="1"/>
    <col min="5" max="5" width="5.109375" style="125" customWidth="1"/>
    <col min="6" max="6" width="12.6640625" style="108" customWidth="1"/>
    <col min="7" max="7" width="4.6640625" style="108" customWidth="1"/>
    <col min="8" max="8" width="15.6640625" style="108" customWidth="1"/>
    <col min="9" max="9" width="6.5546875" style="125" customWidth="1"/>
    <col min="10" max="10" width="19.33203125" style="108" customWidth="1"/>
    <col min="11" max="11" width="5.33203125" style="108" customWidth="1"/>
    <col min="12" max="12" width="16.44140625" style="108" customWidth="1"/>
    <col min="13" max="13" width="7.44140625" style="108" customWidth="1"/>
    <col min="14" max="14" width="20.21875" style="108" customWidth="1"/>
    <col min="15" max="15" width="6.44140625" style="108" customWidth="1"/>
    <col min="16" max="16" width="16.6640625" style="108" customWidth="1"/>
    <col min="17" max="17" width="4.88671875" style="108" customWidth="1"/>
    <col min="18" max="18" width="11.6640625" style="108" customWidth="1"/>
    <col min="19" max="19" width="4.88671875" style="108" customWidth="1"/>
    <col min="20" max="20" width="11.6640625" style="108" customWidth="1"/>
    <col min="21" max="16384" width="4.88671875" style="108"/>
  </cols>
  <sheetData>
    <row r="1" spans="1:20" ht="16.95" customHeight="1" x14ac:dyDescent="0.3">
      <c r="A1" s="19">
        <f>'Sch A Pg 2'!A1</f>
        <v>0</v>
      </c>
      <c r="B1" s="3"/>
      <c r="C1" s="33" t="s">
        <v>186</v>
      </c>
      <c r="T1" s="109" t="s">
        <v>462</v>
      </c>
    </row>
    <row r="2" spans="1:20" ht="16.95" customHeight="1" x14ac:dyDescent="0.3">
      <c r="A2" s="42">
        <f>'Sch A Pg 1'!B39</f>
        <v>0</v>
      </c>
      <c r="B2" s="42">
        <f>'Sch A Pg 1'!G39</f>
        <v>0</v>
      </c>
      <c r="C2" s="33" t="s">
        <v>186</v>
      </c>
      <c r="T2" s="110" t="s">
        <v>206</v>
      </c>
    </row>
    <row r="3" spans="1:20" ht="16.95" customHeight="1" x14ac:dyDescent="0.3">
      <c r="A3" s="95" t="str">
        <f>+Index!A18</f>
        <v>Schedules Revised 7/31/25</v>
      </c>
      <c r="T3" s="109"/>
    </row>
    <row r="4" spans="1:20" ht="16.95" customHeight="1" x14ac:dyDescent="0.3">
      <c r="A4" s="33"/>
      <c r="B4" s="71" t="s">
        <v>112</v>
      </c>
      <c r="D4" s="71" t="s">
        <v>113</v>
      </c>
      <c r="E4" s="126"/>
      <c r="F4" s="71" t="s">
        <v>43</v>
      </c>
      <c r="H4" s="71" t="s">
        <v>44</v>
      </c>
      <c r="J4" s="71" t="s">
        <v>45</v>
      </c>
      <c r="L4" s="71" t="s">
        <v>46</v>
      </c>
      <c r="N4" s="71" t="s">
        <v>47</v>
      </c>
      <c r="P4" s="71" t="s">
        <v>318</v>
      </c>
      <c r="R4" s="71" t="s">
        <v>442</v>
      </c>
      <c r="S4" s="35"/>
      <c r="T4" s="71" t="s">
        <v>444</v>
      </c>
    </row>
    <row r="5" spans="1:20" ht="27" customHeight="1" x14ac:dyDescent="0.5">
      <c r="A5" s="181" t="s">
        <v>23</v>
      </c>
      <c r="B5" s="33" t="s">
        <v>36</v>
      </c>
    </row>
    <row r="6" spans="1:20" ht="16.95" customHeight="1" x14ac:dyDescent="0.3">
      <c r="A6" s="33"/>
      <c r="B6" s="38" t="s">
        <v>987</v>
      </c>
    </row>
    <row r="7" spans="1:20" ht="126.6" customHeight="1" x14ac:dyDescent="0.3">
      <c r="B7" s="34" t="s">
        <v>219</v>
      </c>
      <c r="C7" s="35"/>
      <c r="D7" s="34" t="s">
        <v>218</v>
      </c>
      <c r="E7" s="127"/>
      <c r="F7" s="111" t="s">
        <v>366</v>
      </c>
      <c r="G7" s="111"/>
      <c r="H7" s="111" t="s">
        <v>367</v>
      </c>
      <c r="I7" s="130"/>
      <c r="J7" s="34" t="s">
        <v>37</v>
      </c>
      <c r="K7" s="35"/>
      <c r="L7" s="34" t="s">
        <v>38</v>
      </c>
      <c r="N7" s="36" t="s">
        <v>338</v>
      </c>
      <c r="P7" s="37" t="s">
        <v>362</v>
      </c>
      <c r="R7" s="111" t="s">
        <v>359</v>
      </c>
      <c r="T7" s="111" t="s">
        <v>360</v>
      </c>
    </row>
    <row r="8" spans="1:20" ht="16.95" customHeight="1" x14ac:dyDescent="0.3">
      <c r="B8" s="48"/>
      <c r="C8" s="170"/>
      <c r="D8" s="48"/>
      <c r="E8" s="128"/>
      <c r="F8" s="49"/>
      <c r="G8" s="170"/>
      <c r="H8" s="49"/>
      <c r="I8" s="128"/>
      <c r="J8" s="113"/>
      <c r="K8" s="170"/>
      <c r="L8" s="113"/>
      <c r="N8" s="112">
        <f>J8+L8</f>
        <v>0</v>
      </c>
      <c r="P8" s="120"/>
      <c r="Q8" s="170"/>
      <c r="R8" s="121"/>
      <c r="S8" s="170"/>
      <c r="T8" s="121"/>
    </row>
    <row r="9" spans="1:20" ht="16.95" customHeight="1" x14ac:dyDescent="0.3">
      <c r="B9" s="49"/>
      <c r="C9" s="170"/>
      <c r="D9" s="49"/>
      <c r="E9" s="128"/>
      <c r="F9" s="49"/>
      <c r="G9" s="170"/>
      <c r="H9" s="49"/>
      <c r="I9" s="128"/>
      <c r="J9" s="114"/>
      <c r="K9" s="171"/>
      <c r="L9" s="116"/>
      <c r="N9" s="112">
        <f t="shared" ref="N9:N17" si="0">J9+L9</f>
        <v>0</v>
      </c>
      <c r="P9" s="51"/>
      <c r="Q9" s="170"/>
      <c r="R9" s="121"/>
      <c r="S9" s="170"/>
      <c r="T9" s="121"/>
    </row>
    <row r="10" spans="1:20" ht="16.95" customHeight="1" x14ac:dyDescent="0.3">
      <c r="B10" s="49"/>
      <c r="C10" s="170"/>
      <c r="D10" s="49"/>
      <c r="E10" s="128"/>
      <c r="F10" s="49"/>
      <c r="G10" s="170"/>
      <c r="H10" s="49"/>
      <c r="I10" s="128"/>
      <c r="J10" s="114"/>
      <c r="K10" s="171"/>
      <c r="L10" s="116"/>
      <c r="N10" s="112">
        <f t="shared" si="0"/>
        <v>0</v>
      </c>
      <c r="P10" s="51"/>
      <c r="Q10" s="170"/>
      <c r="R10" s="121"/>
      <c r="S10" s="170"/>
      <c r="T10" s="121"/>
    </row>
    <row r="11" spans="1:20" ht="16.95" customHeight="1" x14ac:dyDescent="0.3">
      <c r="B11" s="49"/>
      <c r="C11" s="170"/>
      <c r="D11" s="49"/>
      <c r="E11" s="128"/>
      <c r="F11" s="49"/>
      <c r="G11" s="170"/>
      <c r="H11" s="49"/>
      <c r="I11" s="128"/>
      <c r="J11" s="114"/>
      <c r="K11" s="171"/>
      <c r="L11" s="116"/>
      <c r="N11" s="112">
        <f t="shared" si="0"/>
        <v>0</v>
      </c>
      <c r="P11" s="51"/>
      <c r="Q11" s="170"/>
      <c r="R11" s="121"/>
      <c r="S11" s="170"/>
      <c r="T11" s="121"/>
    </row>
    <row r="12" spans="1:20" ht="16.95" customHeight="1" x14ac:dyDescent="0.3">
      <c r="B12" s="49"/>
      <c r="C12" s="170"/>
      <c r="D12" s="49"/>
      <c r="E12" s="128"/>
      <c r="F12" s="49"/>
      <c r="G12" s="170"/>
      <c r="H12" s="49"/>
      <c r="I12" s="128"/>
      <c r="J12" s="114"/>
      <c r="K12" s="171"/>
      <c r="L12" s="116"/>
      <c r="N12" s="112">
        <f t="shared" si="0"/>
        <v>0</v>
      </c>
      <c r="P12" s="51"/>
      <c r="Q12" s="170"/>
      <c r="R12" s="121"/>
      <c r="S12" s="170"/>
      <c r="T12" s="121"/>
    </row>
    <row r="13" spans="1:20" ht="16.95" customHeight="1" x14ac:dyDescent="0.3">
      <c r="B13" s="49"/>
      <c r="C13" s="170"/>
      <c r="D13" s="49"/>
      <c r="E13" s="128"/>
      <c r="F13" s="49"/>
      <c r="G13" s="170"/>
      <c r="H13" s="49"/>
      <c r="I13" s="128"/>
      <c r="J13" s="114"/>
      <c r="K13" s="171"/>
      <c r="L13" s="116"/>
      <c r="N13" s="112">
        <f t="shared" si="0"/>
        <v>0</v>
      </c>
      <c r="P13" s="51"/>
      <c r="Q13" s="170"/>
      <c r="R13" s="121"/>
      <c r="S13" s="170"/>
      <c r="T13" s="121"/>
    </row>
    <row r="14" spans="1:20" ht="16.95" customHeight="1" x14ac:dyDescent="0.3">
      <c r="A14" s="33"/>
      <c r="B14" s="49"/>
      <c r="C14" s="170"/>
      <c r="D14" s="49"/>
      <c r="E14" s="128"/>
      <c r="F14" s="49"/>
      <c r="G14" s="170"/>
      <c r="H14" s="49"/>
      <c r="I14" s="128"/>
      <c r="J14" s="114"/>
      <c r="K14" s="171"/>
      <c r="L14" s="116"/>
      <c r="N14" s="112">
        <f t="shared" si="0"/>
        <v>0</v>
      </c>
      <c r="P14" s="51"/>
      <c r="Q14" s="170"/>
      <c r="R14" s="121"/>
      <c r="S14" s="170"/>
      <c r="T14" s="121"/>
    </row>
    <row r="15" spans="1:20" ht="16.95" customHeight="1" x14ac:dyDescent="0.3">
      <c r="A15" s="33"/>
      <c r="B15" s="50"/>
      <c r="C15" s="170"/>
      <c r="D15" s="50"/>
      <c r="E15" s="128"/>
      <c r="F15" s="50"/>
      <c r="G15" s="170"/>
      <c r="H15" s="50"/>
      <c r="I15" s="128"/>
      <c r="J15" s="115"/>
      <c r="K15" s="171"/>
      <c r="L15" s="117"/>
      <c r="N15" s="112">
        <f t="shared" si="0"/>
        <v>0</v>
      </c>
      <c r="P15" s="51"/>
      <c r="Q15" s="170"/>
      <c r="R15" s="121"/>
      <c r="S15" s="170"/>
      <c r="T15" s="121"/>
    </row>
    <row r="16" spans="1:20" ht="16.95" customHeight="1" x14ac:dyDescent="0.3">
      <c r="A16" s="33"/>
      <c r="B16" s="50"/>
      <c r="C16" s="170"/>
      <c r="D16" s="50"/>
      <c r="E16" s="128"/>
      <c r="F16" s="50"/>
      <c r="G16" s="170"/>
      <c r="H16" s="50"/>
      <c r="I16" s="128"/>
      <c r="J16" s="115"/>
      <c r="K16" s="171"/>
      <c r="L16" s="117"/>
      <c r="N16" s="112">
        <f t="shared" si="0"/>
        <v>0</v>
      </c>
      <c r="P16" s="51"/>
      <c r="Q16" s="170"/>
      <c r="R16" s="121"/>
      <c r="S16" s="170"/>
      <c r="T16" s="121"/>
    </row>
    <row r="17" spans="1:20" ht="16.95" customHeight="1" x14ac:dyDescent="0.3">
      <c r="A17" s="33"/>
      <c r="B17" s="50"/>
      <c r="C17" s="170"/>
      <c r="D17" s="50"/>
      <c r="E17" s="128"/>
      <c r="F17" s="50"/>
      <c r="G17" s="170"/>
      <c r="H17" s="50"/>
      <c r="I17" s="128"/>
      <c r="J17" s="115"/>
      <c r="K17" s="171"/>
      <c r="L17" s="117"/>
      <c r="N17" s="112">
        <f t="shared" si="0"/>
        <v>0</v>
      </c>
      <c r="P17" s="51"/>
      <c r="Q17" s="170"/>
      <c r="R17" s="121"/>
      <c r="S17" s="170"/>
      <c r="T17" s="121"/>
    </row>
    <row r="18" spans="1:20" ht="16.95" customHeight="1" x14ac:dyDescent="0.3"/>
    <row r="19" spans="1:20" ht="16.95" customHeight="1" x14ac:dyDescent="0.3"/>
    <row r="20" spans="1:20" ht="25.95" customHeight="1" x14ac:dyDescent="0.5">
      <c r="A20" s="181" t="s">
        <v>24</v>
      </c>
      <c r="B20" s="33" t="s">
        <v>233</v>
      </c>
    </row>
    <row r="21" spans="1:20" ht="16.95" customHeight="1" x14ac:dyDescent="0.3">
      <c r="B21" s="33" t="s">
        <v>213</v>
      </c>
      <c r="P21" s="38"/>
    </row>
    <row r="22" spans="1:20" ht="87" x14ac:dyDescent="0.3">
      <c r="B22" s="34" t="s">
        <v>219</v>
      </c>
      <c r="C22" s="35"/>
      <c r="D22" s="34" t="s">
        <v>218</v>
      </c>
      <c r="E22" s="127"/>
      <c r="F22" s="111" t="s">
        <v>366</v>
      </c>
      <c r="G22" s="111"/>
      <c r="H22" s="111" t="s">
        <v>367</v>
      </c>
      <c r="I22" s="130"/>
      <c r="J22" s="34" t="s">
        <v>37</v>
      </c>
      <c r="K22" s="35"/>
      <c r="L22" s="34" t="s">
        <v>38</v>
      </c>
      <c r="N22" s="63" t="s">
        <v>338</v>
      </c>
      <c r="P22" s="33"/>
      <c r="R22" s="111" t="s">
        <v>359</v>
      </c>
      <c r="T22" s="111" t="s">
        <v>360</v>
      </c>
    </row>
    <row r="23" spans="1:20" ht="16.95" customHeight="1" x14ac:dyDescent="0.3">
      <c r="B23" s="50"/>
      <c r="C23" s="170"/>
      <c r="D23" s="50"/>
      <c r="E23" s="128"/>
      <c r="F23" s="49"/>
      <c r="G23" s="170"/>
      <c r="H23" s="49"/>
      <c r="I23" s="128"/>
      <c r="J23" s="115"/>
      <c r="K23" s="171"/>
      <c r="L23" s="117"/>
      <c r="N23" s="112">
        <f t="shared" ref="N23:N32" si="1">J23+L23</f>
        <v>0</v>
      </c>
      <c r="R23" s="121"/>
      <c r="S23" s="170"/>
      <c r="T23" s="121"/>
    </row>
    <row r="24" spans="1:20" ht="16.95" customHeight="1" x14ac:dyDescent="0.3">
      <c r="B24" s="50"/>
      <c r="C24" s="170"/>
      <c r="D24" s="50"/>
      <c r="E24" s="128"/>
      <c r="F24" s="49"/>
      <c r="G24" s="170"/>
      <c r="H24" s="49"/>
      <c r="I24" s="128"/>
      <c r="J24" s="115"/>
      <c r="K24" s="171"/>
      <c r="L24" s="117"/>
      <c r="N24" s="112">
        <f t="shared" si="1"/>
        <v>0</v>
      </c>
      <c r="R24" s="121"/>
      <c r="S24" s="170"/>
      <c r="T24" s="121"/>
    </row>
    <row r="25" spans="1:20" ht="16.95" customHeight="1" x14ac:dyDescent="0.3">
      <c r="B25" s="50"/>
      <c r="C25" s="170"/>
      <c r="D25" s="50"/>
      <c r="E25" s="128"/>
      <c r="F25" s="49"/>
      <c r="G25" s="170"/>
      <c r="H25" s="49"/>
      <c r="I25" s="128"/>
      <c r="J25" s="115"/>
      <c r="K25" s="171"/>
      <c r="L25" s="117"/>
      <c r="N25" s="112">
        <f t="shared" si="1"/>
        <v>0</v>
      </c>
      <c r="R25" s="121"/>
      <c r="S25" s="170"/>
      <c r="T25" s="121"/>
    </row>
    <row r="26" spans="1:20" ht="16.95" customHeight="1" x14ac:dyDescent="0.3">
      <c r="B26" s="50"/>
      <c r="C26" s="170"/>
      <c r="D26" s="50"/>
      <c r="E26" s="128"/>
      <c r="F26" s="49"/>
      <c r="G26" s="170"/>
      <c r="H26" s="49"/>
      <c r="I26" s="128"/>
      <c r="J26" s="115"/>
      <c r="K26" s="171"/>
      <c r="L26" s="117"/>
      <c r="N26" s="112">
        <f t="shared" si="1"/>
        <v>0</v>
      </c>
      <c r="R26" s="121"/>
      <c r="S26" s="170"/>
      <c r="T26" s="121"/>
    </row>
    <row r="27" spans="1:20" ht="16.95" customHeight="1" x14ac:dyDescent="0.3">
      <c r="B27" s="50"/>
      <c r="C27" s="170"/>
      <c r="D27" s="50"/>
      <c r="E27" s="128"/>
      <c r="F27" s="49"/>
      <c r="G27" s="170"/>
      <c r="H27" s="49"/>
      <c r="I27" s="128"/>
      <c r="J27" s="115"/>
      <c r="K27" s="171"/>
      <c r="L27" s="117"/>
      <c r="N27" s="112">
        <f t="shared" si="1"/>
        <v>0</v>
      </c>
      <c r="R27" s="121"/>
      <c r="S27" s="170"/>
      <c r="T27" s="121"/>
    </row>
    <row r="28" spans="1:20" ht="16.95" customHeight="1" x14ac:dyDescent="0.3">
      <c r="B28" s="50"/>
      <c r="C28" s="170"/>
      <c r="D28" s="50"/>
      <c r="E28" s="128"/>
      <c r="F28" s="49"/>
      <c r="G28" s="170"/>
      <c r="H28" s="49"/>
      <c r="I28" s="128"/>
      <c r="J28" s="115"/>
      <c r="K28" s="171"/>
      <c r="L28" s="117"/>
      <c r="N28" s="112">
        <f t="shared" si="1"/>
        <v>0</v>
      </c>
      <c r="R28" s="121"/>
      <c r="S28" s="170"/>
      <c r="T28" s="121"/>
    </row>
    <row r="29" spans="1:20" ht="16.95" customHeight="1" x14ac:dyDescent="0.3">
      <c r="A29" s="39"/>
      <c r="B29" s="50"/>
      <c r="C29" s="170"/>
      <c r="D29" s="50"/>
      <c r="E29" s="128"/>
      <c r="F29" s="49"/>
      <c r="G29" s="170"/>
      <c r="H29" s="49"/>
      <c r="I29" s="128"/>
      <c r="J29" s="115"/>
      <c r="K29" s="171"/>
      <c r="L29" s="117"/>
      <c r="N29" s="112">
        <f t="shared" si="1"/>
        <v>0</v>
      </c>
      <c r="R29" s="121"/>
      <c r="S29" s="170"/>
      <c r="T29" s="121"/>
    </row>
    <row r="30" spans="1:20" ht="16.95" customHeight="1" x14ac:dyDescent="0.3">
      <c r="A30" s="39"/>
      <c r="B30" s="50"/>
      <c r="C30" s="170"/>
      <c r="D30" s="50"/>
      <c r="E30" s="128"/>
      <c r="F30" s="50"/>
      <c r="G30" s="170"/>
      <c r="H30" s="50"/>
      <c r="I30" s="128"/>
      <c r="J30" s="115"/>
      <c r="K30" s="171"/>
      <c r="L30" s="117"/>
      <c r="N30" s="112">
        <f t="shared" si="1"/>
        <v>0</v>
      </c>
      <c r="R30" s="121"/>
      <c r="S30" s="170"/>
      <c r="T30" s="121"/>
    </row>
    <row r="31" spans="1:20" ht="16.95" customHeight="1" x14ac:dyDescent="0.3">
      <c r="A31" s="39"/>
      <c r="B31" s="50"/>
      <c r="C31" s="170"/>
      <c r="D31" s="50"/>
      <c r="E31" s="128"/>
      <c r="F31" s="50"/>
      <c r="G31" s="170"/>
      <c r="H31" s="50"/>
      <c r="I31" s="128"/>
      <c r="J31" s="115"/>
      <c r="K31" s="171"/>
      <c r="L31" s="117"/>
      <c r="N31" s="112">
        <f t="shared" si="1"/>
        <v>0</v>
      </c>
      <c r="R31" s="121"/>
      <c r="S31" s="170"/>
      <c r="T31" s="121"/>
    </row>
    <row r="32" spans="1:20" ht="16.95" customHeight="1" x14ac:dyDescent="0.3">
      <c r="A32" s="39"/>
      <c r="B32" s="50"/>
      <c r="C32" s="170"/>
      <c r="D32" s="50"/>
      <c r="E32" s="128"/>
      <c r="F32" s="50"/>
      <c r="G32" s="170"/>
      <c r="H32" s="50"/>
      <c r="I32" s="128"/>
      <c r="J32" s="115"/>
      <c r="K32" s="171"/>
      <c r="L32" s="117"/>
      <c r="N32" s="112">
        <f t="shared" si="1"/>
        <v>0</v>
      </c>
      <c r="R32" s="121"/>
      <c r="S32" s="170"/>
      <c r="T32" s="121"/>
    </row>
    <row r="33" spans="1:25" ht="16.95" customHeight="1" x14ac:dyDescent="0.3">
      <c r="B33" s="33"/>
    </row>
    <row r="34" spans="1:25" ht="16.95" customHeight="1" x14ac:dyDescent="0.3"/>
    <row r="35" spans="1:25" ht="27" customHeight="1" x14ac:dyDescent="0.5">
      <c r="A35" s="181" t="s">
        <v>26</v>
      </c>
      <c r="B35" s="33" t="s">
        <v>361</v>
      </c>
    </row>
    <row r="36" spans="1:25" ht="16.95" customHeight="1" x14ac:dyDescent="0.3">
      <c r="B36" s="108" t="s">
        <v>244</v>
      </c>
    </row>
    <row r="37" spans="1:25" ht="16.95" customHeight="1" x14ac:dyDescent="0.3">
      <c r="B37" s="108" t="s">
        <v>354</v>
      </c>
      <c r="L37"/>
    </row>
    <row r="38" spans="1:25" ht="21" customHeight="1" x14ac:dyDescent="0.3">
      <c r="B38" s="40" t="s">
        <v>220</v>
      </c>
      <c r="L38"/>
    </row>
    <row r="39" spans="1:25" ht="166.5" customHeight="1" x14ac:dyDescent="0.3">
      <c r="B39" s="36" t="s">
        <v>327</v>
      </c>
      <c r="C39" s="35"/>
      <c r="D39" s="41" t="s">
        <v>214</v>
      </c>
      <c r="E39" s="129"/>
      <c r="H39" s="488" t="s">
        <v>970</v>
      </c>
      <c r="J39" s="41" t="s">
        <v>215</v>
      </c>
      <c r="K39" s="35"/>
      <c r="L39" s="488" t="s">
        <v>967</v>
      </c>
      <c r="N39" s="488" t="s">
        <v>986</v>
      </c>
      <c r="P39" s="488" t="s">
        <v>968</v>
      </c>
      <c r="R39" s="488" t="s">
        <v>969</v>
      </c>
      <c r="W39" s="543"/>
      <c r="X39" s="541"/>
      <c r="Y39" s="541"/>
    </row>
    <row r="40" spans="1:25" ht="16.95" customHeight="1" x14ac:dyDescent="0.3">
      <c r="B40" s="153"/>
      <c r="D40" s="48"/>
      <c r="H40" s="489"/>
      <c r="J40" s="154"/>
      <c r="L40" s="491"/>
      <c r="N40" s="490">
        <f>L40-J40</f>
        <v>0</v>
      </c>
      <c r="P40" s="489"/>
      <c r="R40" s="492"/>
    </row>
    <row r="41" spans="1:25" ht="16.95" customHeight="1" x14ac:dyDescent="0.3">
      <c r="A41" s="39"/>
      <c r="B41" s="49"/>
      <c r="C41" s="35"/>
      <c r="D41" s="49"/>
      <c r="E41" s="493"/>
      <c r="H41" s="489"/>
      <c r="J41" s="118"/>
      <c r="K41" s="39"/>
      <c r="L41" s="118"/>
      <c r="N41" s="490">
        <f t="shared" ref="N41:N48" si="2">L41-J41</f>
        <v>0</v>
      </c>
      <c r="P41" s="489"/>
      <c r="R41" s="492"/>
    </row>
    <row r="42" spans="1:25" ht="16.95" customHeight="1" x14ac:dyDescent="0.3">
      <c r="A42" s="39"/>
      <c r="B42" s="50"/>
      <c r="C42" s="35"/>
      <c r="D42" s="50"/>
      <c r="E42" s="493"/>
      <c r="H42" s="489"/>
      <c r="J42" s="119"/>
      <c r="K42" s="39"/>
      <c r="L42" s="119"/>
      <c r="N42" s="490">
        <f t="shared" si="2"/>
        <v>0</v>
      </c>
      <c r="P42" s="489"/>
      <c r="R42" s="492"/>
    </row>
    <row r="43" spans="1:25" ht="16.95" customHeight="1" x14ac:dyDescent="0.3">
      <c r="A43" s="39"/>
      <c r="B43" s="50"/>
      <c r="C43" s="35"/>
      <c r="D43" s="50"/>
      <c r="E43" s="493"/>
      <c r="H43" s="489"/>
      <c r="J43" s="119"/>
      <c r="K43" s="39"/>
      <c r="L43" s="119"/>
      <c r="N43" s="490">
        <f t="shared" si="2"/>
        <v>0</v>
      </c>
      <c r="P43" s="489"/>
      <c r="R43" s="492"/>
    </row>
    <row r="44" spans="1:25" ht="16.95" customHeight="1" x14ac:dyDescent="0.3">
      <c r="A44" s="39"/>
      <c r="B44" s="50"/>
      <c r="C44" s="35"/>
      <c r="D44" s="50"/>
      <c r="E44" s="493"/>
      <c r="H44" s="489"/>
      <c r="J44" s="119"/>
      <c r="K44" s="39"/>
      <c r="L44" s="119"/>
      <c r="N44" s="490">
        <f t="shared" si="2"/>
        <v>0</v>
      </c>
      <c r="P44" s="489"/>
      <c r="R44" s="492"/>
    </row>
    <row r="45" spans="1:25" ht="16.95" customHeight="1" x14ac:dyDescent="0.3">
      <c r="A45" s="39"/>
      <c r="B45" s="50"/>
      <c r="C45" s="35"/>
      <c r="D45" s="50"/>
      <c r="E45" s="493"/>
      <c r="H45" s="489"/>
      <c r="J45" s="119"/>
      <c r="K45" s="39"/>
      <c r="L45" s="119"/>
      <c r="N45" s="490">
        <f t="shared" si="2"/>
        <v>0</v>
      </c>
      <c r="P45" s="489"/>
      <c r="R45" s="492"/>
    </row>
    <row r="46" spans="1:25" ht="16.95" customHeight="1" x14ac:dyDescent="0.3">
      <c r="A46" s="39"/>
      <c r="B46" s="49"/>
      <c r="D46" s="49"/>
      <c r="H46" s="489"/>
      <c r="J46" s="118"/>
      <c r="L46" s="118"/>
      <c r="N46" s="490">
        <f t="shared" si="2"/>
        <v>0</v>
      </c>
      <c r="P46" s="489"/>
      <c r="R46" s="492"/>
    </row>
    <row r="47" spans="1:25" ht="16.95" customHeight="1" x14ac:dyDescent="0.3">
      <c r="B47" s="49"/>
      <c r="D47" s="49"/>
      <c r="H47" s="489"/>
      <c r="J47" s="119"/>
      <c r="K47" s="39"/>
      <c r="L47" s="119"/>
      <c r="N47" s="490">
        <f t="shared" si="2"/>
        <v>0</v>
      </c>
      <c r="P47" s="489"/>
      <c r="R47" s="492"/>
    </row>
    <row r="48" spans="1:25" ht="16.95" customHeight="1" x14ac:dyDescent="0.3">
      <c r="B48" s="49"/>
      <c r="D48" s="49"/>
      <c r="H48" s="489"/>
      <c r="J48" s="118"/>
      <c r="L48" s="118"/>
      <c r="N48" s="490">
        <f t="shared" si="2"/>
        <v>0</v>
      </c>
      <c r="P48" s="489"/>
      <c r="R48" s="492"/>
    </row>
    <row r="49" spans="2:8" ht="16.95" customHeight="1" x14ac:dyDescent="0.3">
      <c r="H49"/>
    </row>
    <row r="50" spans="2:8" ht="54.6" customHeight="1" x14ac:dyDescent="0.3">
      <c r="B50" s="540" t="s">
        <v>363</v>
      </c>
      <c r="C50" s="541"/>
      <c r="D50" s="541"/>
    </row>
    <row r="51" spans="2:8" ht="39" customHeight="1" x14ac:dyDescent="0.3">
      <c r="B51" s="540" t="s">
        <v>364</v>
      </c>
      <c r="C51" s="541"/>
      <c r="D51" s="541"/>
    </row>
    <row r="52" spans="2:8" ht="72" customHeight="1" x14ac:dyDescent="0.3">
      <c r="B52" s="542" t="s">
        <v>365</v>
      </c>
      <c r="C52" s="541"/>
      <c r="D52" s="541"/>
    </row>
  </sheetData>
  <sheetProtection algorithmName="SHA-512" hashValue="BiVQVE5wMJRbFUwf/vgVIk8tnaYoBrEbvnFCbbnHBwOAhh7+x69rU60V3Ov1EUz8I+Cys7/DUlH9amCuTgJhlA==" saltValue="cdBU2SiHJw+8SjvrbrBVdw==" spinCount="100000" sheet="1" objects="1" scenarios="1"/>
  <customSheetViews>
    <customSheetView guid="{EE2D411F-0182-4ED0-B0C9-D6EF1D4CE529}" scale="50" showGridLines="0" fitToPage="1" showRuler="0">
      <selection activeCell="F3" sqref="F3"/>
      <pageMargins left="0.5" right="0" top="0" bottom="0" header="0.5" footer="0.5"/>
      <printOptions horizontalCentered="1" verticalCentered="1"/>
      <pageSetup scale="34" orientation="landscape" r:id="rId1"/>
      <headerFooter alignWithMargins="0">
        <oddFooter>&amp;Lrprice
&amp;D
&amp;Z&amp;F</oddFooter>
      </headerFooter>
    </customSheetView>
  </customSheetViews>
  <mergeCells count="4">
    <mergeCell ref="B50:D50"/>
    <mergeCell ref="B51:D51"/>
    <mergeCell ref="B52:D52"/>
    <mergeCell ref="W39:Y39"/>
  </mergeCells>
  <phoneticPr fontId="0" type="noConversion"/>
  <printOptions horizontalCentered="1" verticalCentered="1" gridLinesSet="0"/>
  <pageMargins left="0.5" right="0" top="0" bottom="0" header="0.5" footer="0.5"/>
  <pageSetup scale="40" orientation="landscape" r:id="rId2"/>
  <headerFooter alignWithMargins="0">
    <oddFooter>&amp;LD Meadows
&amp;D
&amp;Z&amp;F</oddFooter>
  </headerFooter>
  <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R35"/>
  <sheetViews>
    <sheetView showGridLines="0" topLeftCell="B4" zoomScale="115" zoomScaleNormal="115" workbookViewId="0">
      <selection activeCell="C9" sqref="C9"/>
    </sheetView>
  </sheetViews>
  <sheetFormatPr defaultColWidth="8.88671875" defaultRowHeight="13.2" x14ac:dyDescent="0.25"/>
  <cols>
    <col min="1" max="1" width="9.109375" style="3" customWidth="1"/>
    <col min="2" max="2" width="25.88671875" style="3" customWidth="1"/>
    <col min="3" max="3" width="16.6640625" style="3" customWidth="1"/>
    <col min="4" max="4" width="15" style="3" customWidth="1"/>
    <col min="5" max="5" width="13.33203125" style="3" customWidth="1"/>
    <col min="6" max="6" width="12" style="3" customWidth="1"/>
    <col min="7" max="7" width="12.109375" style="3" customWidth="1"/>
    <col min="8" max="8" width="12" style="3" customWidth="1"/>
    <col min="9" max="13" width="11.6640625" style="3" customWidth="1"/>
    <col min="14" max="14" width="12.88671875" style="3" customWidth="1"/>
    <col min="15" max="16384" width="8.88671875" style="3"/>
  </cols>
  <sheetData>
    <row r="1" spans="1:18" x14ac:dyDescent="0.25">
      <c r="B1" s="19">
        <f>'Sch A Pg 2'!A1</f>
        <v>0</v>
      </c>
      <c r="D1" s="64"/>
      <c r="E1" s="64"/>
      <c r="F1" s="64"/>
      <c r="M1" s="27"/>
      <c r="N1" s="20" t="s">
        <v>463</v>
      </c>
    </row>
    <row r="2" spans="1:18" ht="15" x14ac:dyDescent="0.25">
      <c r="B2" s="42">
        <f>'Sch A Pg 1'!B39</f>
        <v>0</v>
      </c>
      <c r="C2" s="42">
        <f>'Sch A Pg 1'!G39</f>
        <v>0</v>
      </c>
      <c r="L2" s="122"/>
      <c r="N2" s="20" t="s">
        <v>202</v>
      </c>
    </row>
    <row r="3" spans="1:18" x14ac:dyDescent="0.25">
      <c r="B3" s="32" t="str">
        <f>+Index!A18</f>
        <v>Schedules Revised 7/31/25</v>
      </c>
    </row>
    <row r="4" spans="1:18" x14ac:dyDescent="0.25">
      <c r="D4" s="123"/>
      <c r="E4" s="64"/>
      <c r="F4" s="64"/>
      <c r="G4" s="64"/>
      <c r="H4" s="64"/>
      <c r="K4" s="64"/>
      <c r="L4" s="64"/>
      <c r="M4" s="64"/>
    </row>
    <row r="5" spans="1:18" ht="15.6" x14ac:dyDescent="0.3">
      <c r="C5" s="546" t="s">
        <v>979</v>
      </c>
      <c r="D5" s="547"/>
      <c r="E5" s="547"/>
      <c r="F5" s="547"/>
      <c r="G5" s="547"/>
      <c r="H5" s="547"/>
      <c r="I5" s="547"/>
      <c r="J5" s="547"/>
      <c r="K5" s="547"/>
      <c r="L5" s="547"/>
      <c r="M5" s="547"/>
      <c r="N5" s="547"/>
    </row>
    <row r="6" spans="1:18" ht="27.6" x14ac:dyDescent="0.25">
      <c r="B6" s="188" t="s">
        <v>449</v>
      </c>
      <c r="C6" s="189"/>
      <c r="D6" s="189" t="s">
        <v>43</v>
      </c>
      <c r="E6" s="190" t="s">
        <v>44</v>
      </c>
      <c r="F6" s="190" t="s">
        <v>45</v>
      </c>
      <c r="G6" s="189" t="s">
        <v>46</v>
      </c>
      <c r="H6" s="189" t="s">
        <v>47</v>
      </c>
      <c r="I6" s="189" t="s">
        <v>318</v>
      </c>
      <c r="J6" s="189" t="s">
        <v>442</v>
      </c>
      <c r="K6" s="189" t="s">
        <v>444</v>
      </c>
      <c r="L6" s="190" t="s">
        <v>445</v>
      </c>
      <c r="M6" s="190" t="s">
        <v>446</v>
      </c>
      <c r="N6" s="190" t="s">
        <v>447</v>
      </c>
    </row>
    <row r="7" spans="1:18" ht="13.8" x14ac:dyDescent="0.25">
      <c r="B7" s="191"/>
      <c r="C7" s="549" t="s">
        <v>328</v>
      </c>
      <c r="D7" s="550"/>
      <c r="E7" s="551"/>
      <c r="F7" s="552"/>
      <c r="G7" s="192" t="s">
        <v>328</v>
      </c>
      <c r="H7" s="193"/>
      <c r="I7" s="193"/>
      <c r="J7" s="193"/>
      <c r="K7" s="194"/>
      <c r="L7" s="195"/>
      <c r="M7" s="186"/>
      <c r="N7" s="186"/>
    </row>
    <row r="8" spans="1:18" ht="96" customHeight="1" thickBot="1" x14ac:dyDescent="0.3">
      <c r="A8" s="147" t="s">
        <v>448</v>
      </c>
      <c r="B8" s="196" t="s">
        <v>454</v>
      </c>
      <c r="C8" s="197" t="s">
        <v>291</v>
      </c>
      <c r="D8" s="197" t="s">
        <v>292</v>
      </c>
      <c r="E8" s="197" t="s">
        <v>329</v>
      </c>
      <c r="F8" s="198" t="s">
        <v>330</v>
      </c>
      <c r="G8" s="197" t="s">
        <v>289</v>
      </c>
      <c r="H8" s="199" t="s">
        <v>290</v>
      </c>
      <c r="I8" s="197" t="s">
        <v>293</v>
      </c>
      <c r="J8" s="197" t="s">
        <v>294</v>
      </c>
      <c r="K8" s="197" t="s">
        <v>42</v>
      </c>
      <c r="L8" s="200" t="s">
        <v>477</v>
      </c>
      <c r="M8" s="201" t="s">
        <v>478</v>
      </c>
      <c r="N8" s="202" t="s">
        <v>479</v>
      </c>
    </row>
    <row r="9" spans="1:18" ht="21" customHeight="1" thickBot="1" x14ac:dyDescent="0.3">
      <c r="A9" s="148">
        <v>2</v>
      </c>
      <c r="B9" s="203" t="s">
        <v>297</v>
      </c>
      <c r="C9" s="204"/>
      <c r="D9" s="204"/>
      <c r="E9" s="205"/>
      <c r="F9" s="205"/>
      <c r="G9" s="204"/>
      <c r="H9" s="204"/>
      <c r="I9" s="204"/>
      <c r="J9" s="204"/>
      <c r="K9" s="204"/>
      <c r="L9" s="206">
        <f>SUM(C9:K9)</f>
        <v>0</v>
      </c>
      <c r="M9" s="206">
        <f>E9+F9</f>
        <v>0</v>
      </c>
      <c r="N9" s="206">
        <f>L9-M9</f>
        <v>0</v>
      </c>
      <c r="R9" s="62"/>
    </row>
    <row r="10" spans="1:18" ht="12" customHeight="1" x14ac:dyDescent="0.25">
      <c r="A10" s="148"/>
      <c r="B10" s="184"/>
      <c r="C10" s="184"/>
      <c r="D10" s="184"/>
      <c r="E10" s="184"/>
      <c r="F10" s="184"/>
      <c r="G10" s="184"/>
      <c r="H10" s="184"/>
      <c r="I10" s="184"/>
      <c r="J10" s="184"/>
      <c r="K10" s="184"/>
      <c r="L10" s="184"/>
      <c r="M10" s="184"/>
      <c r="N10" s="184"/>
    </row>
    <row r="11" spans="1:18" s="44" customFormat="1" ht="13.8" x14ac:dyDescent="0.25">
      <c r="A11" s="149">
        <v>3</v>
      </c>
      <c r="B11" s="207" t="s">
        <v>295</v>
      </c>
      <c r="C11" s="208">
        <f>'Sch B'!F8</f>
        <v>0</v>
      </c>
      <c r="D11" s="208">
        <f>'Sch B'!F18</f>
        <v>0</v>
      </c>
      <c r="E11" s="208">
        <f>'Sch B'!F24</f>
        <v>0</v>
      </c>
      <c r="F11" s="208">
        <f>'Sch B'!F30</f>
        <v>0</v>
      </c>
      <c r="G11" s="208">
        <f>'Sch B'!F35</f>
        <v>0</v>
      </c>
      <c r="H11" s="208">
        <f>'Sch B'!F40</f>
        <v>0</v>
      </c>
      <c r="I11" s="208">
        <f>'Sch B'!F45</f>
        <v>0</v>
      </c>
      <c r="J11" s="208">
        <f>'Sch B'!F50</f>
        <v>0</v>
      </c>
      <c r="K11" s="208">
        <f>'Sch B'!F55</f>
        <v>0</v>
      </c>
      <c r="L11" s="187"/>
      <c r="M11" s="187"/>
      <c r="N11" s="187"/>
    </row>
    <row r="12" spans="1:18" s="44" customFormat="1" ht="13.8" x14ac:dyDescent="0.25">
      <c r="A12" s="149">
        <v>4</v>
      </c>
      <c r="B12" s="207" t="s">
        <v>471</v>
      </c>
      <c r="C12" s="209" t="str">
        <f>IF(C11=0,"",IF(C9="","ERROR",C11/C9))</f>
        <v/>
      </c>
      <c r="D12" s="209" t="str">
        <f t="shared" ref="D12:K12" si="0">IF(D11=0,"",IF(D9="","ERROR",D11/D9))</f>
        <v/>
      </c>
      <c r="E12" s="209" t="str">
        <f t="shared" si="0"/>
        <v/>
      </c>
      <c r="F12" s="209" t="str">
        <f>IF(F11=0,"",IF(F9="","ERROR",F11/F9))</f>
        <v/>
      </c>
      <c r="G12" s="210" t="str">
        <f>IF(G11=0,"",IF(G9="","ERROR",G11/G9))</f>
        <v/>
      </c>
      <c r="H12" s="209" t="str">
        <f t="shared" si="0"/>
        <v/>
      </c>
      <c r="I12" s="209" t="str">
        <f t="shared" si="0"/>
        <v/>
      </c>
      <c r="J12" s="209" t="str">
        <f t="shared" si="0"/>
        <v/>
      </c>
      <c r="K12" s="209" t="str">
        <f t="shared" si="0"/>
        <v/>
      </c>
      <c r="L12" s="187"/>
      <c r="M12" s="187"/>
      <c r="N12" s="187"/>
    </row>
    <row r="13" spans="1:18" ht="13.8" x14ac:dyDescent="0.25">
      <c r="A13" s="148"/>
      <c r="B13" s="184"/>
      <c r="C13" s="185"/>
      <c r="D13" s="184"/>
      <c r="E13" s="185"/>
      <c r="F13" s="185"/>
      <c r="G13" s="184"/>
      <c r="H13" s="184"/>
      <c r="I13" s="184"/>
      <c r="J13" s="184"/>
      <c r="K13" s="184"/>
      <c r="L13" s="184"/>
      <c r="M13" s="184"/>
      <c r="N13" s="184"/>
    </row>
    <row r="14" spans="1:18" ht="13.8" x14ac:dyDescent="0.25">
      <c r="A14" s="148"/>
      <c r="B14" s="184"/>
      <c r="C14" s="548" t="s">
        <v>296</v>
      </c>
      <c r="D14" s="548"/>
      <c r="E14" s="548"/>
      <c r="F14" s="548"/>
      <c r="G14" s="548"/>
      <c r="H14" s="548"/>
      <c r="I14" s="548"/>
      <c r="J14" s="548"/>
      <c r="K14" s="548"/>
      <c r="L14" s="548"/>
      <c r="M14" s="548"/>
      <c r="N14" s="548"/>
    </row>
    <row r="15" spans="1:18" ht="13.8" x14ac:dyDescent="0.25">
      <c r="A15" s="150"/>
      <c r="B15" s="191"/>
      <c r="C15" s="549" t="s">
        <v>328</v>
      </c>
      <c r="D15" s="550"/>
      <c r="E15" s="551"/>
      <c r="F15" s="552"/>
      <c r="G15" s="192" t="s">
        <v>328</v>
      </c>
      <c r="H15" s="193"/>
      <c r="I15" s="193"/>
      <c r="J15" s="193"/>
      <c r="K15" s="194"/>
      <c r="L15" s="195"/>
      <c r="M15" s="186"/>
      <c r="N15" s="186"/>
    </row>
    <row r="16" spans="1:18" s="44" customFormat="1" ht="81.599999999999994" customHeight="1" x14ac:dyDescent="0.25">
      <c r="A16" s="149">
        <v>5</v>
      </c>
      <c r="B16" s="196" t="s">
        <v>454</v>
      </c>
      <c r="C16" s="211" t="s">
        <v>291</v>
      </c>
      <c r="D16" s="211" t="s">
        <v>292</v>
      </c>
      <c r="E16" s="212" t="s">
        <v>329</v>
      </c>
      <c r="F16" s="211" t="s">
        <v>330</v>
      </c>
      <c r="G16" s="211" t="s">
        <v>289</v>
      </c>
      <c r="H16" s="211" t="s">
        <v>290</v>
      </c>
      <c r="I16" s="213" t="s">
        <v>293</v>
      </c>
      <c r="J16" s="213" t="s">
        <v>294</v>
      </c>
      <c r="K16" s="213" t="s">
        <v>42</v>
      </c>
      <c r="L16" s="214" t="s">
        <v>477</v>
      </c>
      <c r="M16" s="201" t="s">
        <v>478</v>
      </c>
      <c r="N16" s="202" t="s">
        <v>479</v>
      </c>
    </row>
    <row r="17" spans="1:14" s="44" customFormat="1" ht="28.5" customHeight="1" x14ac:dyDescent="0.25">
      <c r="A17" s="149">
        <v>6</v>
      </c>
      <c r="B17" s="215" t="s">
        <v>296</v>
      </c>
      <c r="C17" s="216"/>
      <c r="D17" s="216"/>
      <c r="E17" s="217"/>
      <c r="F17" s="217"/>
      <c r="G17" s="216"/>
      <c r="H17" s="216"/>
      <c r="I17" s="218"/>
      <c r="J17" s="219"/>
      <c r="K17" s="218"/>
      <c r="L17" s="206">
        <f>SUM(C17:K17)</f>
        <v>0</v>
      </c>
      <c r="M17" s="206">
        <f>E17+F17</f>
        <v>0</v>
      </c>
      <c r="N17" s="206">
        <f>L17-M17</f>
        <v>0</v>
      </c>
    </row>
    <row r="18" spans="1:14" s="72" customFormat="1" ht="15.75" customHeight="1" x14ac:dyDescent="0.25">
      <c r="A18" s="152"/>
      <c r="B18" s="220"/>
      <c r="C18" s="221"/>
      <c r="D18" s="221"/>
      <c r="E18" s="222"/>
      <c r="F18" s="221"/>
      <c r="G18" s="221"/>
      <c r="H18" s="221"/>
      <c r="I18" s="223"/>
      <c r="J18" s="223"/>
      <c r="K18" s="223"/>
      <c r="L18" s="224"/>
      <c r="M18" s="224"/>
      <c r="N18" s="224"/>
    </row>
    <row r="19" spans="1:14" s="44" customFormat="1" ht="13.8" x14ac:dyDescent="0.25">
      <c r="A19" s="246">
        <v>7</v>
      </c>
      <c r="B19" s="207" t="s">
        <v>299</v>
      </c>
      <c r="C19" s="225">
        <f>SUM(C9-C17)</f>
        <v>0</v>
      </c>
      <c r="D19" s="225">
        <f t="shared" ref="D19:K19" si="1">SUM(D9-D17)</f>
        <v>0</v>
      </c>
      <c r="E19" s="225">
        <f t="shared" si="1"/>
        <v>0</v>
      </c>
      <c r="F19" s="225">
        <f t="shared" si="1"/>
        <v>0</v>
      </c>
      <c r="G19" s="225">
        <f t="shared" si="1"/>
        <v>0</v>
      </c>
      <c r="H19" s="225">
        <f t="shared" si="1"/>
        <v>0</v>
      </c>
      <c r="I19" s="225">
        <f t="shared" si="1"/>
        <v>0</v>
      </c>
      <c r="J19" s="225">
        <f t="shared" si="1"/>
        <v>0</v>
      </c>
      <c r="K19" s="225">
        <f t="shared" si="1"/>
        <v>0</v>
      </c>
      <c r="L19" s="187"/>
      <c r="M19" s="187"/>
      <c r="N19" s="187"/>
    </row>
    <row r="20" spans="1:14" ht="13.8" x14ac:dyDescent="0.25">
      <c r="A20" s="151"/>
      <c r="B20" s="207"/>
      <c r="C20" s="184"/>
      <c r="D20" s="184"/>
      <c r="E20" s="184"/>
      <c r="F20" s="184"/>
      <c r="G20" s="226"/>
      <c r="H20" s="226"/>
      <c r="I20" s="184"/>
      <c r="J20" s="184"/>
      <c r="K20" s="184"/>
      <c r="L20" s="184"/>
      <c r="M20" s="184"/>
      <c r="N20" s="184"/>
    </row>
    <row r="21" spans="1:14" ht="26.25" customHeight="1" x14ac:dyDescent="0.25">
      <c r="A21" s="151"/>
      <c r="B21" s="562" t="s">
        <v>504</v>
      </c>
      <c r="C21" s="563"/>
      <c r="D21" s="563"/>
      <c r="E21" s="563"/>
      <c r="F21" s="563"/>
      <c r="G21" s="563"/>
      <c r="H21" s="563"/>
      <c r="I21" s="183" t="s">
        <v>254</v>
      </c>
      <c r="J21" s="544" t="s">
        <v>223</v>
      </c>
      <c r="K21" s="544"/>
      <c r="L21" s="544"/>
      <c r="M21" s="544"/>
      <c r="N21" s="544"/>
    </row>
    <row r="22" spans="1:14" ht="13.8" x14ac:dyDescent="0.25">
      <c r="A22" s="247">
        <v>8</v>
      </c>
      <c r="B22" s="553"/>
      <c r="C22" s="554"/>
      <c r="D22" s="554"/>
      <c r="E22" s="554"/>
      <c r="F22" s="554"/>
      <c r="G22" s="554"/>
      <c r="H22" s="555"/>
      <c r="I22" s="183">
        <v>1</v>
      </c>
      <c r="J22" s="239" t="s">
        <v>193</v>
      </c>
      <c r="K22" s="240"/>
      <c r="L22" s="240"/>
      <c r="M22" s="240"/>
      <c r="N22" s="227"/>
    </row>
    <row r="23" spans="1:14" ht="13.8" x14ac:dyDescent="0.25">
      <c r="B23" s="556"/>
      <c r="C23" s="557"/>
      <c r="D23" s="557"/>
      <c r="E23" s="557"/>
      <c r="F23" s="557"/>
      <c r="G23" s="557"/>
      <c r="H23" s="558"/>
      <c r="I23" s="183"/>
      <c r="J23" s="241"/>
      <c r="K23" s="241"/>
      <c r="L23" s="240"/>
      <c r="M23" s="240"/>
      <c r="N23" s="228"/>
    </row>
    <row r="24" spans="1:14" ht="13.8" x14ac:dyDescent="0.25">
      <c r="B24" s="556"/>
      <c r="C24" s="557"/>
      <c r="D24" s="557"/>
      <c r="E24" s="557"/>
      <c r="F24" s="557"/>
      <c r="G24" s="557"/>
      <c r="H24" s="558"/>
      <c r="I24" s="183">
        <v>2</v>
      </c>
      <c r="J24" s="242" t="s">
        <v>345</v>
      </c>
      <c r="K24" s="241"/>
      <c r="L24" s="240"/>
      <c r="M24" s="240"/>
      <c r="N24" s="227"/>
    </row>
    <row r="25" spans="1:14" ht="14.4" thickBot="1" x14ac:dyDescent="0.3">
      <c r="B25" s="556"/>
      <c r="C25" s="557"/>
      <c r="D25" s="557"/>
      <c r="E25" s="557"/>
      <c r="F25" s="557"/>
      <c r="G25" s="557"/>
      <c r="H25" s="558"/>
      <c r="I25" s="183"/>
      <c r="J25" s="243"/>
      <c r="K25" s="241"/>
      <c r="L25" s="240"/>
      <c r="M25" s="240"/>
      <c r="N25" s="229"/>
    </row>
    <row r="26" spans="1:14" ht="14.4" thickBot="1" x14ac:dyDescent="0.3">
      <c r="B26" s="556"/>
      <c r="C26" s="557"/>
      <c r="D26" s="557"/>
      <c r="E26" s="557"/>
      <c r="F26" s="557"/>
      <c r="G26" s="557"/>
      <c r="H26" s="558"/>
      <c r="I26" s="183">
        <v>3</v>
      </c>
      <c r="J26" s="239" t="s">
        <v>222</v>
      </c>
      <c r="K26" s="240"/>
      <c r="L26" s="240"/>
      <c r="M26" s="240"/>
      <c r="N26" s="230">
        <f>Summary!D204</f>
        <v>1</v>
      </c>
    </row>
    <row r="27" spans="1:14" ht="12.75" customHeight="1" x14ac:dyDescent="0.25">
      <c r="B27" s="556"/>
      <c r="C27" s="557"/>
      <c r="D27" s="557"/>
      <c r="E27" s="557"/>
      <c r="F27" s="557"/>
      <c r="G27" s="557"/>
      <c r="H27" s="558"/>
      <c r="I27" s="183"/>
      <c r="J27" s="240"/>
      <c r="K27" s="240"/>
      <c r="L27" s="240"/>
      <c r="M27" s="240"/>
      <c r="N27" s="228"/>
    </row>
    <row r="28" spans="1:14" ht="12.75" customHeight="1" x14ac:dyDescent="0.25">
      <c r="B28" s="556"/>
      <c r="C28" s="557"/>
      <c r="D28" s="557"/>
      <c r="E28" s="557"/>
      <c r="F28" s="557"/>
      <c r="G28" s="557"/>
      <c r="H28" s="558"/>
      <c r="I28" s="231">
        <v>4</v>
      </c>
      <c r="J28" s="239" t="s">
        <v>443</v>
      </c>
      <c r="K28" s="240"/>
      <c r="L28" s="240"/>
      <c r="M28" s="240"/>
      <c r="N28" s="232">
        <f>+N22*N26</f>
        <v>0</v>
      </c>
    </row>
    <row r="29" spans="1:14" ht="13.8" x14ac:dyDescent="0.25">
      <c r="B29" s="556"/>
      <c r="C29" s="557"/>
      <c r="D29" s="557"/>
      <c r="E29" s="557"/>
      <c r="F29" s="557"/>
      <c r="G29" s="557"/>
      <c r="H29" s="558"/>
      <c r="I29" s="231"/>
      <c r="J29" s="241"/>
      <c r="K29" s="241"/>
      <c r="L29" s="240"/>
      <c r="M29" s="240"/>
      <c r="N29" s="229"/>
    </row>
    <row r="30" spans="1:14" ht="13.8" x14ac:dyDescent="0.25">
      <c r="B30" s="556"/>
      <c r="C30" s="557"/>
      <c r="D30" s="557"/>
      <c r="E30" s="557"/>
      <c r="F30" s="557"/>
      <c r="G30" s="557"/>
      <c r="H30" s="558"/>
      <c r="I30" s="231">
        <v>5</v>
      </c>
      <c r="J30" s="244" t="s">
        <v>453</v>
      </c>
      <c r="K30" s="240"/>
      <c r="L30" s="240"/>
      <c r="M30" s="240"/>
      <c r="N30" s="233" t="str">
        <f>IFERROR((L9/N28),"")</f>
        <v/>
      </c>
    </row>
    <row r="31" spans="1:14" ht="13.8" x14ac:dyDescent="0.25">
      <c r="B31" s="556"/>
      <c r="C31" s="557"/>
      <c r="D31" s="557"/>
      <c r="E31" s="557"/>
      <c r="F31" s="557"/>
      <c r="G31" s="557"/>
      <c r="H31" s="558"/>
      <c r="I31" s="231"/>
      <c r="J31" s="245"/>
      <c r="K31" s="240"/>
      <c r="L31" s="240"/>
      <c r="M31" s="240"/>
      <c r="N31" s="234"/>
    </row>
    <row r="32" spans="1:14" ht="13.8" x14ac:dyDescent="0.25">
      <c r="B32" s="556"/>
      <c r="C32" s="557"/>
      <c r="D32" s="557"/>
      <c r="E32" s="557"/>
      <c r="F32" s="557"/>
      <c r="G32" s="557"/>
      <c r="H32" s="558"/>
      <c r="I32" s="231">
        <v>6</v>
      </c>
      <c r="J32" s="239" t="s">
        <v>451</v>
      </c>
      <c r="K32" s="240"/>
      <c r="L32" s="240"/>
      <c r="M32" s="240"/>
      <c r="N32" s="233" t="str">
        <f>IFERROR(((C9+D9)/N28),"")</f>
        <v/>
      </c>
    </row>
    <row r="33" spans="2:14" ht="13.8" x14ac:dyDescent="0.25">
      <c r="B33" s="556"/>
      <c r="C33" s="557"/>
      <c r="D33" s="557"/>
      <c r="E33" s="557"/>
      <c r="F33" s="557"/>
      <c r="G33" s="557"/>
      <c r="H33" s="558"/>
      <c r="I33" s="184"/>
      <c r="J33" s="240"/>
      <c r="K33" s="240"/>
      <c r="L33" s="240"/>
      <c r="M33" s="240"/>
      <c r="N33" s="235"/>
    </row>
    <row r="34" spans="2:14" ht="26.25" customHeight="1" x14ac:dyDescent="0.25">
      <c r="B34" s="559"/>
      <c r="C34" s="560"/>
      <c r="D34" s="560"/>
      <c r="E34" s="560"/>
      <c r="F34" s="560"/>
      <c r="G34" s="560"/>
      <c r="H34" s="561"/>
      <c r="I34" s="231">
        <v>7</v>
      </c>
      <c r="J34" s="545" t="s">
        <v>450</v>
      </c>
      <c r="K34" s="545"/>
      <c r="L34" s="545"/>
      <c r="M34" s="545"/>
      <c r="N34" s="236" t="str">
        <f>IFERROR((N32/N30),"")</f>
        <v/>
      </c>
    </row>
    <row r="35" spans="2:14" x14ac:dyDescent="0.25">
      <c r="B35" s="80"/>
      <c r="C35" s="80"/>
      <c r="D35" s="80"/>
      <c r="E35" s="80"/>
      <c r="F35" s="80"/>
      <c r="G35" s="80"/>
      <c r="H35" s="80"/>
      <c r="J35" s="62"/>
      <c r="K35" s="62"/>
      <c r="L35" s="62"/>
      <c r="M35" s="62"/>
    </row>
  </sheetData>
  <sheetProtection algorithmName="SHA-512" hashValue="4Ek5itxA+Qh8/1ywjqZ+8bCisWG4oq6wtSQES45xt8Gct2R3JbvEKvzSSXfoWv8skhleHv+GjKeCo02BJlqT2Q==" saltValue="bJDefih4AW7k1GNniv8G3A==" spinCount="100000" sheet="1" objects="1" scenarios="1"/>
  <customSheetViews>
    <customSheetView guid="{EE2D411F-0182-4ED0-B0C9-D6EF1D4CE529}" scale="85" showGridLines="0" fitToPage="1" showRuler="0">
      <selection activeCell="I8" sqref="I8"/>
      <pageMargins left="0.75" right="0.75" top="1" bottom="1" header="0.5" footer="0.5"/>
      <pageSetup scale="57" orientation="landscape" r:id="rId1"/>
      <headerFooter alignWithMargins="0">
        <oddFooter>&amp;Lrprice
&amp;D
&amp;Z&amp;F</oddFooter>
      </headerFooter>
    </customSheetView>
  </customSheetViews>
  <mergeCells count="10">
    <mergeCell ref="J21:N21"/>
    <mergeCell ref="J34:M34"/>
    <mergeCell ref="C5:N5"/>
    <mergeCell ref="C14:N14"/>
    <mergeCell ref="C7:D7"/>
    <mergeCell ref="E7:F7"/>
    <mergeCell ref="C15:D15"/>
    <mergeCell ref="E15:F15"/>
    <mergeCell ref="B22:H34"/>
    <mergeCell ref="B21:H21"/>
  </mergeCells>
  <phoneticPr fontId="0" type="noConversion"/>
  <conditionalFormatting sqref="C12:D12">
    <cfRule type="cellIs" dxfId="16" priority="11" stopIfTrue="1" operator="lessThan">
      <formula>150</formula>
    </cfRule>
    <cfRule type="cellIs" dxfId="15" priority="12" stopIfTrue="1" operator="greaterThan">
      <formula>260</formula>
    </cfRule>
  </conditionalFormatting>
  <conditionalFormatting sqref="C12:K12">
    <cfRule type="cellIs" dxfId="14" priority="1" stopIfTrue="1" operator="equal">
      <formula>""</formula>
    </cfRule>
    <cfRule type="cellIs" dxfId="13" priority="2" stopIfTrue="1" operator="equal">
      <formula>"ERROR"</formula>
    </cfRule>
  </conditionalFormatting>
  <conditionalFormatting sqref="C19:K19">
    <cfRule type="cellIs" dxfId="12" priority="20" stopIfTrue="1" operator="greaterThan">
      <formula>0</formula>
    </cfRule>
    <cfRule type="cellIs" dxfId="11" priority="21" stopIfTrue="1" operator="lessThan">
      <formula>0</formula>
    </cfRule>
  </conditionalFormatting>
  <conditionalFormatting sqref="D13">
    <cfRule type="expression" dxfId="10" priority="22" stopIfTrue="1">
      <formula>ISERROR(D13)</formula>
    </cfRule>
  </conditionalFormatting>
  <conditionalFormatting sqref="F12">
    <cfRule type="cellIs" dxfId="9" priority="24" stopIfTrue="1" operator="lessThan">
      <formula>250</formula>
    </cfRule>
    <cfRule type="cellIs" dxfId="8" priority="25" stopIfTrue="1" operator="greaterThan">
      <formula>550</formula>
    </cfRule>
  </conditionalFormatting>
  <conditionalFormatting sqref="G12">
    <cfRule type="cellIs" dxfId="7" priority="9" stopIfTrue="1" operator="lessThan">
      <formula>150</formula>
    </cfRule>
    <cfRule type="cellIs" dxfId="6" priority="10" stopIfTrue="1" operator="greaterThan">
      <formula>250</formula>
    </cfRule>
  </conditionalFormatting>
  <conditionalFormatting sqref="H12">
    <cfRule type="cellIs" dxfId="5" priority="5" operator="lessThan">
      <formula>150</formula>
    </cfRule>
    <cfRule type="cellIs" dxfId="4" priority="6" operator="greaterThan">
      <formula>400</formula>
    </cfRule>
  </conditionalFormatting>
  <conditionalFormatting sqref="I12:J12">
    <cfRule type="cellIs" dxfId="3" priority="13" stopIfTrue="1" operator="lessThan">
      <formula>150</formula>
    </cfRule>
    <cfRule type="cellIs" dxfId="2" priority="14" stopIfTrue="1" operator="greaterThan">
      <formula>250</formula>
    </cfRule>
  </conditionalFormatting>
  <conditionalFormatting sqref="K12">
    <cfRule type="cellIs" dxfId="1" priority="15" stopIfTrue="1" operator="lessThan">
      <formula>200</formula>
    </cfRule>
    <cfRule type="cellIs" dxfId="0" priority="16" stopIfTrue="1" operator="greaterThan">
      <formula>400</formula>
    </cfRule>
  </conditionalFormatting>
  <pageMargins left="0.75" right="0.75" top="1" bottom="1" header="0.5" footer="0.5"/>
  <pageSetup scale="60" orientation="landscape" r:id="rId2"/>
  <headerFooter alignWithMargins="0">
    <oddFooter>&amp;LD Meadows
&amp;D
&amp;Z&amp;F</oddFooter>
  </headerFooter>
  <drawing r:id="rId3"/>
  <legacy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N208"/>
  <sheetViews>
    <sheetView showGridLines="0" zoomScaleNormal="100" workbookViewId="0">
      <pane ySplit="6" topLeftCell="A72" activePane="bottomLeft" state="frozen"/>
      <selection pane="bottomLeft" activeCell="A2" sqref="A2"/>
    </sheetView>
  </sheetViews>
  <sheetFormatPr defaultColWidth="10" defaultRowHeight="13.2" x14ac:dyDescent="0.25"/>
  <cols>
    <col min="1" max="1" width="8.33203125" customWidth="1"/>
    <col min="2" max="2" width="4.88671875" bestFit="1" customWidth="1"/>
    <col min="3" max="3" width="51.5546875" customWidth="1"/>
    <col min="4" max="5" width="12.88671875" bestFit="1" customWidth="1"/>
    <col min="6" max="6" width="15.109375" bestFit="1" customWidth="1"/>
    <col min="7" max="7" width="12.88671875" bestFit="1" customWidth="1"/>
    <col min="8" max="8" width="15.44140625" bestFit="1" customWidth="1"/>
    <col min="9" max="9" width="11.5546875" bestFit="1" customWidth="1"/>
    <col min="10" max="10" width="12.88671875" bestFit="1" customWidth="1"/>
    <col min="11" max="11" width="9" customWidth="1"/>
    <col min="12" max="12" width="8.109375" bestFit="1" customWidth="1"/>
    <col min="13" max="13" width="7.33203125" customWidth="1"/>
  </cols>
  <sheetData>
    <row r="1" spans="1:14" s="252" customFormat="1" ht="23.4" x14ac:dyDescent="0.3">
      <c r="A1" s="429" t="s">
        <v>713</v>
      </c>
      <c r="B1" s="254"/>
      <c r="K1" s="430" t="str">
        <f>+Index!A18</f>
        <v>Schedules Revised 7/31/25</v>
      </c>
    </row>
    <row r="2" spans="1:14" s="252" customFormat="1" ht="14.4" x14ac:dyDescent="0.3">
      <c r="B2" s="254"/>
      <c r="C2" s="253" t="s">
        <v>714</v>
      </c>
      <c r="D2" s="256">
        <f>'Sch A Pg 2'!A1</f>
        <v>0</v>
      </c>
      <c r="E2" s="257"/>
      <c r="G2" s="257"/>
      <c r="L2" s="258"/>
      <c r="M2" s="258"/>
      <c r="N2"/>
    </row>
    <row r="3" spans="1:14" s="252" customFormat="1" ht="14.4" x14ac:dyDescent="0.3">
      <c r="A3" s="259"/>
      <c r="B3" s="254"/>
      <c r="C3" s="253" t="s">
        <v>735</v>
      </c>
      <c r="D3" s="260">
        <f>'Sch A Pg 1'!B39</f>
        <v>0</v>
      </c>
      <c r="E3" s="257"/>
      <c r="G3" s="255"/>
      <c r="L3" s="258"/>
      <c r="M3" s="258"/>
      <c r="N3"/>
    </row>
    <row r="4" spans="1:14" s="252" customFormat="1" ht="14.4" x14ac:dyDescent="0.3">
      <c r="A4" s="259"/>
      <c r="B4" s="254"/>
      <c r="C4" s="253" t="s">
        <v>736</v>
      </c>
      <c r="D4" s="260">
        <f>'Sch A Pg 1'!G39</f>
        <v>0</v>
      </c>
      <c r="E4" s="257"/>
      <c r="G4" s="255"/>
      <c r="J4" s="261"/>
      <c r="L4" s="258"/>
      <c r="M4" s="258"/>
      <c r="N4"/>
    </row>
    <row r="5" spans="1:14" s="252" customFormat="1" ht="14.4" x14ac:dyDescent="0.3">
      <c r="A5" s="255"/>
      <c r="B5" s="255"/>
      <c r="C5" s="255"/>
      <c r="D5" s="255">
        <v>1</v>
      </c>
      <c r="E5" s="262" t="s">
        <v>0</v>
      </c>
      <c r="F5" s="262" t="s">
        <v>253</v>
      </c>
      <c r="G5" s="262" t="s">
        <v>260</v>
      </c>
      <c r="H5" s="262" t="s">
        <v>261</v>
      </c>
      <c r="I5" s="262" t="s">
        <v>262</v>
      </c>
      <c r="J5" s="262" t="s">
        <v>492</v>
      </c>
      <c r="K5" s="262" t="s">
        <v>493</v>
      </c>
      <c r="L5" s="263" t="s">
        <v>494</v>
      </c>
      <c r="M5" s="263" t="s">
        <v>66</v>
      </c>
      <c r="N5"/>
    </row>
    <row r="6" spans="1:14" s="265" customFormat="1" ht="43.8" thickBot="1" x14ac:dyDescent="0.35">
      <c r="A6" s="329" t="s">
        <v>702</v>
      </c>
      <c r="B6" s="330" t="s">
        <v>505</v>
      </c>
      <c r="C6" s="331" t="s">
        <v>703</v>
      </c>
      <c r="D6" s="332" t="s">
        <v>704</v>
      </c>
      <c r="E6" s="264" t="s">
        <v>988</v>
      </c>
      <c r="F6" s="264" t="s">
        <v>705</v>
      </c>
      <c r="G6" s="333" t="s">
        <v>707</v>
      </c>
      <c r="H6" s="339" t="s">
        <v>711</v>
      </c>
      <c r="I6" s="340" t="s">
        <v>712</v>
      </c>
      <c r="J6" s="340" t="s">
        <v>710</v>
      </c>
      <c r="K6" s="341" t="s">
        <v>706</v>
      </c>
      <c r="L6" s="342" t="s">
        <v>708</v>
      </c>
      <c r="M6" s="343" t="s">
        <v>709</v>
      </c>
      <c r="N6"/>
    </row>
    <row r="7" spans="1:14" s="251" customFormat="1" ht="14.4" x14ac:dyDescent="0.3">
      <c r="A7" s="266" t="s">
        <v>506</v>
      </c>
      <c r="B7" s="267" t="s">
        <v>507</v>
      </c>
      <c r="C7" s="297" t="s">
        <v>508</v>
      </c>
      <c r="D7" s="288">
        <f>'Sch B'!D8</f>
        <v>0</v>
      </c>
      <c r="E7" s="285">
        <f>'Sch B'!E8</f>
        <v>0</v>
      </c>
      <c r="F7" s="350"/>
      <c r="G7" s="292">
        <f t="shared" ref="G7:G10" si="0">SUM(D7:F7)</f>
        <v>0</v>
      </c>
      <c r="H7" s="288"/>
      <c r="I7" s="285"/>
      <c r="J7" s="285">
        <f t="shared" ref="J7:J20" si="1">G7+H7+I7</f>
        <v>0</v>
      </c>
      <c r="K7" s="294">
        <f>IF($J$21=0,0,J7/$J$21)</f>
        <v>0</v>
      </c>
      <c r="L7" s="278"/>
      <c r="M7" s="278"/>
      <c r="N7"/>
    </row>
    <row r="8" spans="1:14" s="251" customFormat="1" ht="14.4" x14ac:dyDescent="0.3">
      <c r="A8" s="266" t="s">
        <v>506</v>
      </c>
      <c r="B8" s="267" t="s">
        <v>509</v>
      </c>
      <c r="C8" s="297" t="s">
        <v>510</v>
      </c>
      <c r="D8" s="288">
        <f>'Sch B'!D10</f>
        <v>0</v>
      </c>
      <c r="E8" s="285">
        <f>'Sch B'!E10</f>
        <v>0</v>
      </c>
      <c r="F8" s="350"/>
      <c r="G8" s="292">
        <f t="shared" si="0"/>
        <v>0</v>
      </c>
      <c r="H8" s="288"/>
      <c r="I8" s="285"/>
      <c r="J8" s="285">
        <f t="shared" si="1"/>
        <v>0</v>
      </c>
      <c r="K8" s="294">
        <f>IF($J$21=0,0,J8/$J$21)</f>
        <v>0</v>
      </c>
      <c r="L8" s="278"/>
      <c r="M8" s="278"/>
      <c r="N8"/>
    </row>
    <row r="9" spans="1:14" s="251" customFormat="1" ht="14.4" x14ac:dyDescent="0.3">
      <c r="A9" s="266" t="s">
        <v>506</v>
      </c>
      <c r="B9" s="267" t="s">
        <v>511</v>
      </c>
      <c r="C9" s="297" t="s">
        <v>512</v>
      </c>
      <c r="D9" s="288">
        <f>'Sch B'!D11</f>
        <v>0</v>
      </c>
      <c r="E9" s="285">
        <f>'Sch B'!E11</f>
        <v>0</v>
      </c>
      <c r="F9" s="350"/>
      <c r="G9" s="292">
        <f t="shared" si="0"/>
        <v>0</v>
      </c>
      <c r="H9" s="288"/>
      <c r="I9" s="285"/>
      <c r="J9" s="285">
        <f t="shared" si="1"/>
        <v>0</v>
      </c>
      <c r="K9" s="294">
        <f>IF($J$21=0,0,J9/$J$21)</f>
        <v>0</v>
      </c>
      <c r="L9" s="278"/>
      <c r="M9" s="278"/>
      <c r="N9"/>
    </row>
    <row r="10" spans="1:14" s="251" customFormat="1" ht="14.4" x14ac:dyDescent="0.3">
      <c r="A10" s="266" t="s">
        <v>506</v>
      </c>
      <c r="B10" s="267" t="s">
        <v>513</v>
      </c>
      <c r="C10" s="298" t="s">
        <v>486</v>
      </c>
      <c r="D10" s="288">
        <f>'Sch B'!D12</f>
        <v>0</v>
      </c>
      <c r="E10" s="285">
        <f>'Sch B'!E12</f>
        <v>0</v>
      </c>
      <c r="F10" s="350"/>
      <c r="G10" s="292">
        <f t="shared" si="0"/>
        <v>0</v>
      </c>
      <c r="H10" s="288"/>
      <c r="I10" s="285"/>
      <c r="J10" s="285">
        <f t="shared" si="1"/>
        <v>0</v>
      </c>
      <c r="K10" s="294">
        <f>IF($J$21=0,0,J10/$J$21)</f>
        <v>0</v>
      </c>
      <c r="L10" s="279"/>
      <c r="M10" s="278"/>
      <c r="N10"/>
    </row>
    <row r="11" spans="1:14" s="251" customFormat="1" ht="14.4" x14ac:dyDescent="0.3">
      <c r="A11" s="266" t="s">
        <v>506</v>
      </c>
      <c r="B11" s="267" t="s">
        <v>514</v>
      </c>
      <c r="C11" s="297" t="s">
        <v>515</v>
      </c>
      <c r="D11" s="289">
        <f>'Sch B'!D13</f>
        <v>0</v>
      </c>
      <c r="E11" s="284">
        <f>'Sch B'!E13</f>
        <v>0</v>
      </c>
      <c r="F11" s="350"/>
      <c r="G11" s="291">
        <f t="shared" ref="G11:G20" si="2">SUM(D11:F11)</f>
        <v>0</v>
      </c>
      <c r="H11" s="288">
        <f>SUM(H7:H10)</f>
        <v>0</v>
      </c>
      <c r="I11" s="478"/>
      <c r="J11" s="284">
        <f>SUM(J7:J10)</f>
        <v>0</v>
      </c>
      <c r="K11" s="295">
        <f>IF($J$21=0,0,J11/$J$21)</f>
        <v>0</v>
      </c>
      <c r="L11" s="278"/>
      <c r="M11" s="278"/>
      <c r="N11"/>
    </row>
    <row r="12" spans="1:14" s="251" customFormat="1" ht="14.4" x14ac:dyDescent="0.3">
      <c r="A12" s="266" t="s">
        <v>506</v>
      </c>
      <c r="B12" s="267" t="s">
        <v>516</v>
      </c>
      <c r="C12" s="298" t="s">
        <v>517</v>
      </c>
      <c r="D12" s="288">
        <f>'Sch B'!D18</f>
        <v>0</v>
      </c>
      <c r="E12" s="285">
        <f>'Sch B'!E18</f>
        <v>0</v>
      </c>
      <c r="F12" s="350"/>
      <c r="G12" s="292">
        <f t="shared" si="2"/>
        <v>0</v>
      </c>
      <c r="H12" s="288"/>
      <c r="I12" s="285"/>
      <c r="J12" s="285">
        <f t="shared" si="1"/>
        <v>0</v>
      </c>
      <c r="K12" s="294">
        <f t="shared" ref="K12:K21" si="3">IF($J$21=0,0,J12/$J$21)</f>
        <v>0</v>
      </c>
      <c r="L12" s="278"/>
      <c r="M12" s="278"/>
      <c r="N12"/>
    </row>
    <row r="13" spans="1:14" s="251" customFormat="1" ht="14.4" x14ac:dyDescent="0.3">
      <c r="A13" s="266" t="s">
        <v>506</v>
      </c>
      <c r="B13" s="267" t="s">
        <v>518</v>
      </c>
      <c r="C13" s="298" t="s">
        <v>519</v>
      </c>
      <c r="D13" s="288">
        <f>'Sch B'!D24</f>
        <v>0</v>
      </c>
      <c r="E13" s="285">
        <f>'Sch B'!E24</f>
        <v>0</v>
      </c>
      <c r="F13" s="350"/>
      <c r="G13" s="292">
        <f t="shared" si="2"/>
        <v>0</v>
      </c>
      <c r="H13" s="288"/>
      <c r="I13" s="285"/>
      <c r="J13" s="285">
        <f t="shared" si="1"/>
        <v>0</v>
      </c>
      <c r="K13" s="294">
        <f t="shared" si="3"/>
        <v>0</v>
      </c>
      <c r="L13" s="278"/>
      <c r="M13" s="278"/>
      <c r="N13"/>
    </row>
    <row r="14" spans="1:14" s="251" customFormat="1" ht="14.4" x14ac:dyDescent="0.3">
      <c r="A14" s="268" t="s">
        <v>506</v>
      </c>
      <c r="B14" s="269" t="s">
        <v>520</v>
      </c>
      <c r="C14" s="299" t="s">
        <v>521</v>
      </c>
      <c r="D14" s="288">
        <f>'Sch B'!D30</f>
        <v>0</v>
      </c>
      <c r="E14" s="285">
        <f>'Sch B'!E30</f>
        <v>0</v>
      </c>
      <c r="F14" s="350"/>
      <c r="G14" s="292">
        <f t="shared" si="2"/>
        <v>0</v>
      </c>
      <c r="H14" s="288"/>
      <c r="I14" s="285"/>
      <c r="J14" s="285">
        <f t="shared" si="1"/>
        <v>0</v>
      </c>
      <c r="K14" s="294">
        <f t="shared" si="3"/>
        <v>0</v>
      </c>
      <c r="L14" s="278"/>
      <c r="M14" s="278"/>
      <c r="N14"/>
    </row>
    <row r="15" spans="1:14" s="251" customFormat="1" ht="14.4" x14ac:dyDescent="0.3">
      <c r="A15" s="266" t="s">
        <v>506</v>
      </c>
      <c r="B15" s="267" t="s">
        <v>522</v>
      </c>
      <c r="C15" s="298" t="s">
        <v>523</v>
      </c>
      <c r="D15" s="288">
        <f>'Sch B'!D35</f>
        <v>0</v>
      </c>
      <c r="E15" s="285">
        <f>'Sch B'!E35</f>
        <v>0</v>
      </c>
      <c r="F15" s="350"/>
      <c r="G15" s="292">
        <f t="shared" si="2"/>
        <v>0</v>
      </c>
      <c r="H15" s="288"/>
      <c r="I15" s="285"/>
      <c r="J15" s="285">
        <f t="shared" si="1"/>
        <v>0</v>
      </c>
      <c r="K15" s="294">
        <f t="shared" si="3"/>
        <v>0</v>
      </c>
      <c r="L15" s="278"/>
      <c r="M15" s="278"/>
      <c r="N15"/>
    </row>
    <row r="16" spans="1:14" s="251" customFormat="1" ht="14.4" x14ac:dyDescent="0.3">
      <c r="A16" s="266" t="s">
        <v>506</v>
      </c>
      <c r="B16" s="267" t="s">
        <v>524</v>
      </c>
      <c r="C16" s="298" t="s">
        <v>525</v>
      </c>
      <c r="D16" s="288">
        <f>'Sch B'!D40</f>
        <v>0</v>
      </c>
      <c r="E16" s="285">
        <f>'Sch B'!E40</f>
        <v>0</v>
      </c>
      <c r="F16" s="350"/>
      <c r="G16" s="292">
        <f t="shared" si="2"/>
        <v>0</v>
      </c>
      <c r="H16" s="288"/>
      <c r="I16" s="285"/>
      <c r="J16" s="285">
        <f t="shared" si="1"/>
        <v>0</v>
      </c>
      <c r="K16" s="294">
        <f t="shared" si="3"/>
        <v>0</v>
      </c>
      <c r="L16" s="278"/>
      <c r="M16" s="278"/>
      <c r="N16"/>
    </row>
    <row r="17" spans="1:14" s="251" customFormat="1" ht="14.4" x14ac:dyDescent="0.3">
      <c r="A17" s="266" t="s">
        <v>506</v>
      </c>
      <c r="B17" s="267" t="s">
        <v>526</v>
      </c>
      <c r="C17" s="298" t="s">
        <v>527</v>
      </c>
      <c r="D17" s="288">
        <f>'Sch B'!D45</f>
        <v>0</v>
      </c>
      <c r="E17" s="285">
        <f>'Sch B'!E45</f>
        <v>0</v>
      </c>
      <c r="F17" s="350"/>
      <c r="G17" s="292">
        <f t="shared" si="2"/>
        <v>0</v>
      </c>
      <c r="H17" s="288"/>
      <c r="I17" s="285"/>
      <c r="J17" s="285">
        <f t="shared" si="1"/>
        <v>0</v>
      </c>
      <c r="K17" s="294">
        <f t="shared" si="3"/>
        <v>0</v>
      </c>
      <c r="L17" s="278"/>
      <c r="M17" s="278"/>
      <c r="N17"/>
    </row>
    <row r="18" spans="1:14" s="251" customFormat="1" ht="14.4" x14ac:dyDescent="0.3">
      <c r="A18" s="266" t="s">
        <v>506</v>
      </c>
      <c r="B18" s="267" t="s">
        <v>528</v>
      </c>
      <c r="C18" s="298" t="s">
        <v>529</v>
      </c>
      <c r="D18" s="288">
        <f>'Sch B'!D50</f>
        <v>0</v>
      </c>
      <c r="E18" s="285">
        <f>'Sch B'!E50</f>
        <v>0</v>
      </c>
      <c r="F18" s="350"/>
      <c r="G18" s="292">
        <f t="shared" si="2"/>
        <v>0</v>
      </c>
      <c r="H18" s="288"/>
      <c r="I18" s="285"/>
      <c r="J18" s="285">
        <f t="shared" si="1"/>
        <v>0</v>
      </c>
      <c r="K18" s="294">
        <f t="shared" si="3"/>
        <v>0</v>
      </c>
      <c r="L18" s="278"/>
      <c r="M18" s="278"/>
      <c r="N18"/>
    </row>
    <row r="19" spans="1:14" s="251" customFormat="1" ht="14.4" x14ac:dyDescent="0.3">
      <c r="A19" s="266" t="s">
        <v>506</v>
      </c>
      <c r="B19" s="267" t="s">
        <v>530</v>
      </c>
      <c r="C19" s="298" t="s">
        <v>531</v>
      </c>
      <c r="D19" s="288">
        <f>'Sch B'!D55</f>
        <v>0</v>
      </c>
      <c r="E19" s="285">
        <f>'Sch B'!E55</f>
        <v>0</v>
      </c>
      <c r="F19" s="350"/>
      <c r="G19" s="292">
        <f t="shared" si="2"/>
        <v>0</v>
      </c>
      <c r="H19" s="288"/>
      <c r="I19" s="285"/>
      <c r="J19" s="285">
        <f t="shared" si="1"/>
        <v>0</v>
      </c>
      <c r="K19" s="294">
        <f t="shared" si="3"/>
        <v>0</v>
      </c>
      <c r="L19" s="278"/>
      <c r="M19" s="278"/>
      <c r="N19"/>
    </row>
    <row r="20" spans="1:14" s="251" customFormat="1" ht="14.4" x14ac:dyDescent="0.3">
      <c r="A20" s="270" t="s">
        <v>506</v>
      </c>
      <c r="B20" s="271" t="s">
        <v>124</v>
      </c>
      <c r="C20" s="300" t="s">
        <v>532</v>
      </c>
      <c r="D20" s="290">
        <f>'Sch B'!D70</f>
        <v>0</v>
      </c>
      <c r="E20" s="287">
        <f>'Sch B'!E70</f>
        <v>0</v>
      </c>
      <c r="F20" s="351"/>
      <c r="G20" s="293">
        <f t="shared" si="2"/>
        <v>0</v>
      </c>
      <c r="H20" s="290"/>
      <c r="I20" s="287"/>
      <c r="J20" s="287">
        <f t="shared" si="1"/>
        <v>0</v>
      </c>
      <c r="K20" s="296">
        <f t="shared" si="3"/>
        <v>0</v>
      </c>
      <c r="L20" s="278"/>
      <c r="M20" s="278"/>
      <c r="N20"/>
    </row>
    <row r="21" spans="1:14" s="251" customFormat="1" ht="14.4" x14ac:dyDescent="0.3">
      <c r="A21" s="334" t="s">
        <v>506</v>
      </c>
      <c r="B21" s="335" t="s">
        <v>533</v>
      </c>
      <c r="C21" s="336" t="s">
        <v>534</v>
      </c>
      <c r="D21" s="337">
        <f>SUM(D11:D20)</f>
        <v>0</v>
      </c>
      <c r="E21" s="249">
        <f>SUM(E11:E20)</f>
        <v>0</v>
      </c>
      <c r="F21" s="352"/>
      <c r="G21" s="338">
        <f>SUM(G11:G20)</f>
        <v>0</v>
      </c>
      <c r="H21" s="344">
        <f>SUM(H11:H20)</f>
        <v>0</v>
      </c>
      <c r="I21" s="345">
        <f>SUM(I7:I10,I12:I20)</f>
        <v>0</v>
      </c>
      <c r="J21" s="345">
        <f>SUM(J11:J20)</f>
        <v>0</v>
      </c>
      <c r="K21" s="346">
        <f t="shared" si="3"/>
        <v>0</v>
      </c>
      <c r="L21" s="278"/>
      <c r="M21" s="278"/>
      <c r="N21"/>
    </row>
    <row r="22" spans="1:14" s="251" customFormat="1" ht="14.4" x14ac:dyDescent="0.3">
      <c r="A22" s="266" t="s">
        <v>263</v>
      </c>
      <c r="B22" s="267" t="s">
        <v>124</v>
      </c>
      <c r="C22" s="301" t="s">
        <v>50</v>
      </c>
      <c r="D22" s="289">
        <f>'Sch C'!D10</f>
        <v>0</v>
      </c>
      <c r="E22" s="284">
        <f>'Sch C'!E10</f>
        <v>0</v>
      </c>
      <c r="F22" s="284">
        <f>+'Sch C'!F10</f>
        <v>0</v>
      </c>
      <c r="G22" s="291">
        <f>SUM(D22:F22)</f>
        <v>0</v>
      </c>
      <c r="H22" s="289"/>
      <c r="I22" s="284"/>
      <c r="J22" s="284">
        <f t="shared" ref="J22:J57" si="4">G22+H22+I22</f>
        <v>0</v>
      </c>
      <c r="K22" s="295">
        <f t="shared" ref="K22:K54" si="5">IF($J$184=0,0,J22/$J$184)</f>
        <v>0</v>
      </c>
      <c r="L22" s="347">
        <f>'Sch C'!H10</f>
        <v>0</v>
      </c>
      <c r="M22" s="348">
        <f>'Sch C'!I10</f>
        <v>0</v>
      </c>
      <c r="N22"/>
    </row>
    <row r="23" spans="1:14" s="251" customFormat="1" ht="14.4" x14ac:dyDescent="0.3">
      <c r="A23" s="266" t="s">
        <v>263</v>
      </c>
      <c r="B23" s="267" t="s">
        <v>125</v>
      </c>
      <c r="C23" s="298" t="s">
        <v>264</v>
      </c>
      <c r="D23" s="288">
        <f>'Sch C'!D11</f>
        <v>0</v>
      </c>
      <c r="E23" s="285">
        <f>'Sch C'!E11</f>
        <v>0</v>
      </c>
      <c r="F23" s="285">
        <f>+'Sch C'!F11</f>
        <v>0</v>
      </c>
      <c r="G23" s="292">
        <f t="shared" ref="G23:G58" si="6">SUM(D23:F23)</f>
        <v>0</v>
      </c>
      <c r="H23" s="288"/>
      <c r="I23" s="285"/>
      <c r="J23" s="285">
        <f t="shared" si="4"/>
        <v>0</v>
      </c>
      <c r="K23" s="294">
        <f t="shared" si="5"/>
        <v>0</v>
      </c>
      <c r="L23" s="347">
        <f>'Sch C'!H11</f>
        <v>0</v>
      </c>
      <c r="M23" s="348">
        <f>'Sch C'!I11</f>
        <v>0</v>
      </c>
      <c r="N23"/>
    </row>
    <row r="24" spans="1:14" s="251" customFormat="1" ht="14.4" x14ac:dyDescent="0.3">
      <c r="A24" s="266" t="s">
        <v>263</v>
      </c>
      <c r="B24" s="267" t="s">
        <v>126</v>
      </c>
      <c r="C24" s="298" t="s">
        <v>265</v>
      </c>
      <c r="D24" s="288">
        <f>'Sch C'!D12</f>
        <v>0</v>
      </c>
      <c r="E24" s="285">
        <f>'Sch C'!E12</f>
        <v>0</v>
      </c>
      <c r="F24" s="285">
        <f>+'Sch C'!F12</f>
        <v>0</v>
      </c>
      <c r="G24" s="292">
        <f t="shared" si="6"/>
        <v>0</v>
      </c>
      <c r="H24" s="288"/>
      <c r="I24" s="285"/>
      <c r="J24" s="285">
        <f t="shared" si="4"/>
        <v>0</v>
      </c>
      <c r="K24" s="294">
        <f t="shared" si="5"/>
        <v>0</v>
      </c>
      <c r="L24" s="347">
        <f>'Sch C'!H12</f>
        <v>0</v>
      </c>
      <c r="M24" s="348">
        <f>'Sch C'!I12</f>
        <v>0</v>
      </c>
      <c r="N24"/>
    </row>
    <row r="25" spans="1:14" s="251" customFormat="1" ht="14.4" x14ac:dyDescent="0.3">
      <c r="A25" s="266" t="s">
        <v>263</v>
      </c>
      <c r="B25" s="267" t="s">
        <v>127</v>
      </c>
      <c r="C25" s="298" t="s">
        <v>99</v>
      </c>
      <c r="D25" s="288">
        <f>'Sch C'!D13</f>
        <v>0</v>
      </c>
      <c r="E25" s="285">
        <f>'Sch C'!E13</f>
        <v>0</v>
      </c>
      <c r="F25" s="285">
        <f>+'Sch C'!F13</f>
        <v>0</v>
      </c>
      <c r="G25" s="292">
        <f t="shared" si="6"/>
        <v>0</v>
      </c>
      <c r="H25" s="288"/>
      <c r="I25" s="285"/>
      <c r="J25" s="285">
        <f t="shared" si="4"/>
        <v>0</v>
      </c>
      <c r="K25" s="294">
        <f t="shared" si="5"/>
        <v>0</v>
      </c>
      <c r="L25" s="278"/>
      <c r="M25" s="278"/>
      <c r="N25"/>
    </row>
    <row r="26" spans="1:14" s="251" customFormat="1" ht="14.4" x14ac:dyDescent="0.3">
      <c r="A26" s="266" t="s">
        <v>263</v>
      </c>
      <c r="B26" s="267" t="s">
        <v>155</v>
      </c>
      <c r="C26" s="298" t="s">
        <v>58</v>
      </c>
      <c r="D26" s="288">
        <f>'Sch C'!D14</f>
        <v>0</v>
      </c>
      <c r="E26" s="285">
        <f>'Sch C'!E14</f>
        <v>0</v>
      </c>
      <c r="F26" s="285">
        <f>+'Sch C'!F14</f>
        <v>0</v>
      </c>
      <c r="G26" s="292">
        <f t="shared" si="6"/>
        <v>0</v>
      </c>
      <c r="H26" s="288"/>
      <c r="I26" s="285"/>
      <c r="J26" s="285">
        <f t="shared" si="4"/>
        <v>0</v>
      </c>
      <c r="K26" s="294">
        <f t="shared" si="5"/>
        <v>0</v>
      </c>
      <c r="L26" s="278"/>
      <c r="M26" s="278"/>
      <c r="N26"/>
    </row>
    <row r="27" spans="1:14" s="251" customFormat="1" ht="14.4" x14ac:dyDescent="0.3">
      <c r="A27" s="266" t="s">
        <v>263</v>
      </c>
      <c r="B27" s="267" t="s">
        <v>129</v>
      </c>
      <c r="C27" s="298" t="s">
        <v>60</v>
      </c>
      <c r="D27" s="288">
        <f>'Sch C'!D15</f>
        <v>0</v>
      </c>
      <c r="E27" s="285">
        <f>'Sch C'!E15</f>
        <v>0</v>
      </c>
      <c r="F27" s="285">
        <f>+'Sch C'!F15</f>
        <v>0</v>
      </c>
      <c r="G27" s="292">
        <f t="shared" si="6"/>
        <v>0</v>
      </c>
      <c r="H27" s="288"/>
      <c r="I27" s="285"/>
      <c r="J27" s="285">
        <f t="shared" si="4"/>
        <v>0</v>
      </c>
      <c r="K27" s="294">
        <f t="shared" si="5"/>
        <v>0</v>
      </c>
      <c r="L27" s="278"/>
      <c r="M27" s="278"/>
      <c r="N27"/>
    </row>
    <row r="28" spans="1:14" s="251" customFormat="1" ht="14.4" x14ac:dyDescent="0.3">
      <c r="A28" s="266" t="s">
        <v>263</v>
      </c>
      <c r="B28" s="267" t="s">
        <v>130</v>
      </c>
      <c r="C28" s="298" t="s">
        <v>266</v>
      </c>
      <c r="D28" s="288">
        <f>'Sch C'!D16</f>
        <v>0</v>
      </c>
      <c r="E28" s="285">
        <f>'Sch C'!E16</f>
        <v>0</v>
      </c>
      <c r="F28" s="285">
        <f>+'Sch C'!F16</f>
        <v>0</v>
      </c>
      <c r="G28" s="292">
        <f t="shared" si="6"/>
        <v>0</v>
      </c>
      <c r="H28" s="288"/>
      <c r="I28" s="285"/>
      <c r="J28" s="285">
        <f t="shared" si="4"/>
        <v>0</v>
      </c>
      <c r="K28" s="294">
        <f t="shared" si="5"/>
        <v>0</v>
      </c>
      <c r="L28" s="278"/>
      <c r="M28" s="278"/>
      <c r="N28"/>
    </row>
    <row r="29" spans="1:14" s="251" customFormat="1" ht="14.4" x14ac:dyDescent="0.3">
      <c r="A29" s="475" t="s">
        <v>263</v>
      </c>
      <c r="B29" s="476" t="s">
        <v>911</v>
      </c>
      <c r="C29" s="477" t="s">
        <v>920</v>
      </c>
      <c r="D29" s="288">
        <f>'Sch C'!D17</f>
        <v>0</v>
      </c>
      <c r="E29" s="285">
        <f>'Sch C'!E17</f>
        <v>0</v>
      </c>
      <c r="F29" s="285">
        <f>+'Sch C'!F17</f>
        <v>0</v>
      </c>
      <c r="G29" s="292">
        <f t="shared" ref="G29" si="7">SUM(D29:F29)</f>
        <v>0</v>
      </c>
      <c r="H29" s="288"/>
      <c r="I29" s="285"/>
      <c r="J29" s="285">
        <f t="shared" ref="J29" si="8">G29+H29+I29</f>
        <v>0</v>
      </c>
      <c r="K29" s="294">
        <f t="shared" si="5"/>
        <v>0</v>
      </c>
      <c r="L29" s="278"/>
      <c r="M29" s="278"/>
      <c r="N29"/>
    </row>
    <row r="30" spans="1:14" s="251" customFormat="1" ht="14.4" x14ac:dyDescent="0.3">
      <c r="A30" s="266" t="s">
        <v>263</v>
      </c>
      <c r="B30" s="267" t="s">
        <v>131</v>
      </c>
      <c r="C30" s="298" t="s">
        <v>63</v>
      </c>
      <c r="D30" s="288">
        <f>'Sch C'!D18</f>
        <v>0</v>
      </c>
      <c r="E30" s="285">
        <f>'Sch C'!E18</f>
        <v>0</v>
      </c>
      <c r="F30" s="285">
        <f>+'Sch C'!F18</f>
        <v>0</v>
      </c>
      <c r="G30" s="292">
        <f t="shared" si="6"/>
        <v>0</v>
      </c>
      <c r="H30" s="288"/>
      <c r="I30" s="285"/>
      <c r="J30" s="285">
        <f t="shared" si="4"/>
        <v>0</v>
      </c>
      <c r="K30" s="294">
        <f t="shared" si="5"/>
        <v>0</v>
      </c>
      <c r="L30" s="278"/>
      <c r="M30" s="278"/>
      <c r="N30"/>
    </row>
    <row r="31" spans="1:14" s="251" customFormat="1" ht="14.4" x14ac:dyDescent="0.3">
      <c r="A31" s="266" t="s">
        <v>263</v>
      </c>
      <c r="B31" s="267" t="s">
        <v>132</v>
      </c>
      <c r="C31" s="298" t="s">
        <v>65</v>
      </c>
      <c r="D31" s="288">
        <f>'Sch C'!D19</f>
        <v>0</v>
      </c>
      <c r="E31" s="285">
        <f>'Sch C'!E19</f>
        <v>0</v>
      </c>
      <c r="F31" s="285">
        <f>+'Sch C'!F19</f>
        <v>0</v>
      </c>
      <c r="G31" s="292">
        <f t="shared" si="6"/>
        <v>0</v>
      </c>
      <c r="H31" s="288"/>
      <c r="I31" s="285"/>
      <c r="J31" s="285">
        <f t="shared" si="4"/>
        <v>0</v>
      </c>
      <c r="K31" s="294">
        <f t="shared" si="5"/>
        <v>0</v>
      </c>
      <c r="L31" s="278"/>
      <c r="M31" s="278"/>
      <c r="N31"/>
    </row>
    <row r="32" spans="1:14" s="251" customFormat="1" ht="14.4" x14ac:dyDescent="0.3">
      <c r="A32" s="266" t="s">
        <v>263</v>
      </c>
      <c r="B32" s="267" t="s">
        <v>267</v>
      </c>
      <c r="C32" s="298" t="s">
        <v>535</v>
      </c>
      <c r="D32" s="288">
        <f>'Sch C'!D20</f>
        <v>0</v>
      </c>
      <c r="E32" s="285">
        <f>'Sch C'!E20</f>
        <v>0</v>
      </c>
      <c r="F32" s="285">
        <f>+'Sch C'!F20</f>
        <v>0</v>
      </c>
      <c r="G32" s="292">
        <f t="shared" si="6"/>
        <v>0</v>
      </c>
      <c r="H32" s="288"/>
      <c r="I32" s="285"/>
      <c r="J32" s="285">
        <f t="shared" si="4"/>
        <v>0</v>
      </c>
      <c r="K32" s="294">
        <f t="shared" si="5"/>
        <v>0</v>
      </c>
      <c r="L32" s="278"/>
      <c r="M32" s="278"/>
      <c r="N32"/>
    </row>
    <row r="33" spans="1:14" s="251" customFormat="1" ht="14.4" x14ac:dyDescent="0.3">
      <c r="A33" s="266" t="s">
        <v>263</v>
      </c>
      <c r="B33" s="267" t="s">
        <v>135</v>
      </c>
      <c r="C33" s="298" t="s">
        <v>536</v>
      </c>
      <c r="D33" s="288">
        <f>'Sch C'!D21</f>
        <v>0</v>
      </c>
      <c r="E33" s="285">
        <f>'Sch C'!E21</f>
        <v>0</v>
      </c>
      <c r="F33" s="285">
        <f>+'Sch C'!F21</f>
        <v>0</v>
      </c>
      <c r="G33" s="292">
        <f t="shared" si="6"/>
        <v>0</v>
      </c>
      <c r="H33" s="288"/>
      <c r="I33" s="285"/>
      <c r="J33" s="285">
        <f t="shared" si="4"/>
        <v>0</v>
      </c>
      <c r="K33" s="294">
        <f t="shared" si="5"/>
        <v>0</v>
      </c>
      <c r="L33" s="278"/>
      <c r="M33" s="278"/>
      <c r="N33"/>
    </row>
    <row r="34" spans="1:14" s="251" customFormat="1" ht="14.4" x14ac:dyDescent="0.3">
      <c r="A34" s="266" t="s">
        <v>263</v>
      </c>
      <c r="B34" s="267" t="s">
        <v>268</v>
      </c>
      <c r="C34" s="298" t="s">
        <v>71</v>
      </c>
      <c r="D34" s="288">
        <f>'Sch C'!D22</f>
        <v>0</v>
      </c>
      <c r="E34" s="285">
        <f>'Sch C'!E22</f>
        <v>0</v>
      </c>
      <c r="F34" s="285">
        <f>+'Sch C'!F22</f>
        <v>0</v>
      </c>
      <c r="G34" s="292">
        <f t="shared" si="6"/>
        <v>0</v>
      </c>
      <c r="H34" s="288"/>
      <c r="I34" s="285"/>
      <c r="J34" s="285">
        <f t="shared" si="4"/>
        <v>0</v>
      </c>
      <c r="K34" s="294">
        <f t="shared" si="5"/>
        <v>0</v>
      </c>
      <c r="L34" s="278"/>
      <c r="M34" s="278"/>
      <c r="N34"/>
    </row>
    <row r="35" spans="1:14" s="251" customFormat="1" ht="14.4" x14ac:dyDescent="0.3">
      <c r="A35" s="272" t="s">
        <v>263</v>
      </c>
      <c r="B35" s="273" t="s">
        <v>537</v>
      </c>
      <c r="C35" s="298" t="s">
        <v>72</v>
      </c>
      <c r="D35" s="288">
        <f>'Sch C'!D23</f>
        <v>0</v>
      </c>
      <c r="E35" s="285">
        <f>'Sch C'!E23</f>
        <v>0</v>
      </c>
      <c r="F35" s="285">
        <f>+'Sch C'!F23</f>
        <v>0</v>
      </c>
      <c r="G35" s="292">
        <f t="shared" si="6"/>
        <v>0</v>
      </c>
      <c r="H35" s="288"/>
      <c r="I35" s="285"/>
      <c r="J35" s="285">
        <f t="shared" si="4"/>
        <v>0</v>
      </c>
      <c r="K35" s="294">
        <f t="shared" si="5"/>
        <v>0</v>
      </c>
      <c r="L35" s="278"/>
      <c r="M35" s="278"/>
      <c r="N35"/>
    </row>
    <row r="36" spans="1:14" s="251" customFormat="1" ht="14.4" x14ac:dyDescent="0.3">
      <c r="A36" s="272" t="s">
        <v>263</v>
      </c>
      <c r="B36" s="273" t="s">
        <v>538</v>
      </c>
      <c r="C36" s="298" t="s">
        <v>539</v>
      </c>
      <c r="D36" s="288">
        <f>'Sch C'!D24</f>
        <v>0</v>
      </c>
      <c r="E36" s="285">
        <f>'Sch C'!E24</f>
        <v>0</v>
      </c>
      <c r="F36" s="285">
        <f>+'Sch C'!F24</f>
        <v>0</v>
      </c>
      <c r="G36" s="292">
        <f t="shared" si="6"/>
        <v>0</v>
      </c>
      <c r="H36" s="288"/>
      <c r="I36" s="285"/>
      <c r="J36" s="285">
        <f t="shared" si="4"/>
        <v>0</v>
      </c>
      <c r="K36" s="294">
        <f t="shared" si="5"/>
        <v>0</v>
      </c>
      <c r="L36" s="278"/>
      <c r="M36" s="278"/>
      <c r="N36"/>
    </row>
    <row r="37" spans="1:14" s="251" customFormat="1" ht="14.4" x14ac:dyDescent="0.3">
      <c r="A37" s="272" t="s">
        <v>263</v>
      </c>
      <c r="B37" s="273" t="s">
        <v>540</v>
      </c>
      <c r="C37" s="298" t="s">
        <v>74</v>
      </c>
      <c r="D37" s="288">
        <f>'Sch C'!D25</f>
        <v>0</v>
      </c>
      <c r="E37" s="285">
        <f>'Sch C'!E25</f>
        <v>0</v>
      </c>
      <c r="F37" s="285">
        <f>+'Sch C'!F25</f>
        <v>0</v>
      </c>
      <c r="G37" s="292">
        <f t="shared" si="6"/>
        <v>0</v>
      </c>
      <c r="H37" s="288"/>
      <c r="I37" s="285"/>
      <c r="J37" s="285">
        <f t="shared" si="4"/>
        <v>0</v>
      </c>
      <c r="K37" s="294">
        <f t="shared" si="5"/>
        <v>0</v>
      </c>
      <c r="L37" s="278"/>
      <c r="M37" s="278"/>
      <c r="N37"/>
    </row>
    <row r="38" spans="1:14" s="251" customFormat="1" ht="14.4" x14ac:dyDescent="0.3">
      <c r="A38" s="272" t="s">
        <v>263</v>
      </c>
      <c r="B38" s="273" t="s">
        <v>541</v>
      </c>
      <c r="C38" s="298" t="s">
        <v>542</v>
      </c>
      <c r="D38" s="288">
        <f>'Sch C'!D26</f>
        <v>0</v>
      </c>
      <c r="E38" s="285">
        <f>'Sch C'!E26</f>
        <v>0</v>
      </c>
      <c r="F38" s="285">
        <f>+'Sch C'!F26</f>
        <v>0</v>
      </c>
      <c r="G38" s="292">
        <f t="shared" si="6"/>
        <v>0</v>
      </c>
      <c r="H38" s="288"/>
      <c r="I38" s="285"/>
      <c r="J38" s="285">
        <f t="shared" si="4"/>
        <v>0</v>
      </c>
      <c r="K38" s="294">
        <f t="shared" si="5"/>
        <v>0</v>
      </c>
      <c r="L38" s="278"/>
      <c r="M38" s="278"/>
      <c r="N38"/>
    </row>
    <row r="39" spans="1:14" s="251" customFormat="1" ht="14.4" x14ac:dyDescent="0.3">
      <c r="A39" s="272" t="s">
        <v>263</v>
      </c>
      <c r="B39" s="273" t="s">
        <v>543</v>
      </c>
      <c r="C39" s="298" t="s">
        <v>194</v>
      </c>
      <c r="D39" s="288">
        <f>'Sch C'!D27</f>
        <v>0</v>
      </c>
      <c r="E39" s="285">
        <f>'Sch C'!E27</f>
        <v>0</v>
      </c>
      <c r="F39" s="285">
        <f>+'Sch C'!F27</f>
        <v>0</v>
      </c>
      <c r="G39" s="292">
        <f t="shared" si="6"/>
        <v>0</v>
      </c>
      <c r="H39" s="288"/>
      <c r="I39" s="285"/>
      <c r="J39" s="285">
        <f t="shared" si="4"/>
        <v>0</v>
      </c>
      <c r="K39" s="294">
        <f t="shared" si="5"/>
        <v>0</v>
      </c>
      <c r="L39" s="278"/>
      <c r="M39" s="278"/>
      <c r="N39"/>
    </row>
    <row r="40" spans="1:14" s="251" customFormat="1" ht="14.4" x14ac:dyDescent="0.3">
      <c r="A40" s="272" t="s">
        <v>263</v>
      </c>
      <c r="B40" s="273" t="s">
        <v>544</v>
      </c>
      <c r="C40" s="298" t="s">
        <v>545</v>
      </c>
      <c r="D40" s="288">
        <f>'Sch C'!D28</f>
        <v>0</v>
      </c>
      <c r="E40" s="285">
        <f>'Sch C'!E28</f>
        <v>0</v>
      </c>
      <c r="F40" s="285">
        <f>+'Sch C'!F28</f>
        <v>0</v>
      </c>
      <c r="G40" s="292">
        <f t="shared" si="6"/>
        <v>0</v>
      </c>
      <c r="H40" s="288"/>
      <c r="I40" s="285"/>
      <c r="J40" s="285">
        <f t="shared" si="4"/>
        <v>0</v>
      </c>
      <c r="K40" s="294">
        <f t="shared" si="5"/>
        <v>0</v>
      </c>
      <c r="L40" s="278"/>
      <c r="M40" s="278"/>
      <c r="N40"/>
    </row>
    <row r="41" spans="1:14" s="251" customFormat="1" ht="14.4" x14ac:dyDescent="0.3">
      <c r="A41" s="272" t="s">
        <v>263</v>
      </c>
      <c r="B41" s="273" t="s">
        <v>546</v>
      </c>
      <c r="C41" s="298" t="s">
        <v>76</v>
      </c>
      <c r="D41" s="288">
        <f>'Sch C'!D29</f>
        <v>0</v>
      </c>
      <c r="E41" s="285">
        <f>'Sch C'!E29</f>
        <v>0</v>
      </c>
      <c r="F41" s="285">
        <f>+'Sch C'!F29</f>
        <v>0</v>
      </c>
      <c r="G41" s="292">
        <f t="shared" si="6"/>
        <v>0</v>
      </c>
      <c r="H41" s="288"/>
      <c r="I41" s="285"/>
      <c r="J41" s="285">
        <f t="shared" si="4"/>
        <v>0</v>
      </c>
      <c r="K41" s="294">
        <f t="shared" si="5"/>
        <v>0</v>
      </c>
      <c r="L41" s="278"/>
      <c r="M41" s="278"/>
      <c r="N41"/>
    </row>
    <row r="42" spans="1:14" s="251" customFormat="1" ht="14.4" x14ac:dyDescent="0.3">
      <c r="A42" s="272" t="s">
        <v>263</v>
      </c>
      <c r="B42" s="273" t="s">
        <v>547</v>
      </c>
      <c r="C42" s="298" t="s">
        <v>77</v>
      </c>
      <c r="D42" s="288">
        <f>'Sch C'!D30</f>
        <v>0</v>
      </c>
      <c r="E42" s="285">
        <f>'Sch C'!E30</f>
        <v>0</v>
      </c>
      <c r="F42" s="285">
        <f>+'Sch C'!F30</f>
        <v>0</v>
      </c>
      <c r="G42" s="292">
        <f t="shared" si="6"/>
        <v>0</v>
      </c>
      <c r="H42" s="288"/>
      <c r="I42" s="285"/>
      <c r="J42" s="285">
        <f t="shared" si="4"/>
        <v>0</v>
      </c>
      <c r="K42" s="294">
        <f t="shared" si="5"/>
        <v>0</v>
      </c>
      <c r="L42" s="278"/>
      <c r="M42" s="278"/>
      <c r="N42"/>
    </row>
    <row r="43" spans="1:14" s="251" customFormat="1" ht="14.4" x14ac:dyDescent="0.3">
      <c r="A43" s="272" t="s">
        <v>263</v>
      </c>
      <c r="B43" s="273" t="s">
        <v>548</v>
      </c>
      <c r="C43" s="298" t="s">
        <v>78</v>
      </c>
      <c r="D43" s="288">
        <f>'Sch C'!D31</f>
        <v>0</v>
      </c>
      <c r="E43" s="285">
        <f>'Sch C'!E31</f>
        <v>0</v>
      </c>
      <c r="F43" s="285">
        <f>+'Sch C'!F31</f>
        <v>0</v>
      </c>
      <c r="G43" s="292">
        <f t="shared" si="6"/>
        <v>0</v>
      </c>
      <c r="H43" s="288"/>
      <c r="I43" s="285"/>
      <c r="J43" s="285">
        <f t="shared" si="4"/>
        <v>0</v>
      </c>
      <c r="K43" s="294">
        <f t="shared" si="5"/>
        <v>0</v>
      </c>
      <c r="L43" s="278"/>
      <c r="M43" s="278"/>
      <c r="N43"/>
    </row>
    <row r="44" spans="1:14" s="251" customFormat="1" ht="14.4" x14ac:dyDescent="0.3">
      <c r="A44" s="272" t="s">
        <v>263</v>
      </c>
      <c r="B44" s="273" t="s">
        <v>549</v>
      </c>
      <c r="C44" s="298" t="s">
        <v>550</v>
      </c>
      <c r="D44" s="288">
        <f>'Sch C'!D32</f>
        <v>0</v>
      </c>
      <c r="E44" s="285">
        <f>'Sch C'!E32</f>
        <v>0</v>
      </c>
      <c r="F44" s="285">
        <f>+'Sch C'!F32</f>
        <v>0</v>
      </c>
      <c r="G44" s="292">
        <f t="shared" si="6"/>
        <v>0</v>
      </c>
      <c r="H44" s="288"/>
      <c r="I44" s="285"/>
      <c r="J44" s="285">
        <f t="shared" si="4"/>
        <v>0</v>
      </c>
      <c r="K44" s="294">
        <f t="shared" si="5"/>
        <v>0</v>
      </c>
      <c r="L44" s="278"/>
      <c r="M44" s="278"/>
      <c r="N44"/>
    </row>
    <row r="45" spans="1:14" s="251" customFormat="1" ht="14.4" x14ac:dyDescent="0.3">
      <c r="A45" s="272" t="s">
        <v>263</v>
      </c>
      <c r="B45" s="273" t="s">
        <v>140</v>
      </c>
      <c r="C45" s="298" t="s">
        <v>551</v>
      </c>
      <c r="D45" s="288">
        <f>'Sch C'!D33</f>
        <v>0</v>
      </c>
      <c r="E45" s="285">
        <f>'Sch C'!E33</f>
        <v>0</v>
      </c>
      <c r="F45" s="285">
        <f>+'Sch C'!F33</f>
        <v>0</v>
      </c>
      <c r="G45" s="292">
        <f t="shared" si="6"/>
        <v>0</v>
      </c>
      <c r="H45" s="288"/>
      <c r="I45" s="285"/>
      <c r="J45" s="285">
        <f t="shared" si="4"/>
        <v>0</v>
      </c>
      <c r="K45" s="294">
        <f t="shared" si="5"/>
        <v>0</v>
      </c>
      <c r="L45" s="278"/>
      <c r="M45" s="278"/>
      <c r="N45"/>
    </row>
    <row r="46" spans="1:14" s="251" customFormat="1" ht="14.4" x14ac:dyDescent="0.3">
      <c r="A46" s="272" t="s">
        <v>263</v>
      </c>
      <c r="B46" s="273" t="s">
        <v>552</v>
      </c>
      <c r="C46" s="298" t="s">
        <v>553</v>
      </c>
      <c r="D46" s="288">
        <f>'Sch C'!D34</f>
        <v>0</v>
      </c>
      <c r="E46" s="285">
        <f>'Sch C'!E34</f>
        <v>0</v>
      </c>
      <c r="F46" s="285">
        <f>+'Sch C'!F34</f>
        <v>0</v>
      </c>
      <c r="G46" s="292">
        <f t="shared" si="6"/>
        <v>0</v>
      </c>
      <c r="H46" s="288"/>
      <c r="I46" s="285"/>
      <c r="J46" s="285">
        <f t="shared" si="4"/>
        <v>0</v>
      </c>
      <c r="K46" s="294">
        <f t="shared" si="5"/>
        <v>0</v>
      </c>
      <c r="L46" s="278"/>
      <c r="M46" s="278"/>
      <c r="N46"/>
    </row>
    <row r="47" spans="1:14" s="251" customFormat="1" ht="14.4" x14ac:dyDescent="0.3">
      <c r="A47" s="272" t="s">
        <v>263</v>
      </c>
      <c r="B47" s="273" t="s">
        <v>554</v>
      </c>
      <c r="C47" s="298" t="s">
        <v>555</v>
      </c>
      <c r="D47" s="288">
        <f>'Sch C'!D35</f>
        <v>0</v>
      </c>
      <c r="E47" s="285">
        <f>'Sch C'!E35</f>
        <v>0</v>
      </c>
      <c r="F47" s="285">
        <f>+'Sch C'!F35</f>
        <v>0</v>
      </c>
      <c r="G47" s="292">
        <f t="shared" si="6"/>
        <v>0</v>
      </c>
      <c r="H47" s="288"/>
      <c r="I47" s="285"/>
      <c r="J47" s="285">
        <f t="shared" si="4"/>
        <v>0</v>
      </c>
      <c r="K47" s="294">
        <f t="shared" si="5"/>
        <v>0</v>
      </c>
      <c r="L47" s="278"/>
      <c r="M47" s="278"/>
      <c r="N47"/>
    </row>
    <row r="48" spans="1:14" s="251" customFormat="1" ht="14.4" x14ac:dyDescent="0.3">
      <c r="A48" s="272" t="s">
        <v>263</v>
      </c>
      <c r="B48" s="273" t="s">
        <v>556</v>
      </c>
      <c r="C48" s="298" t="s">
        <v>557</v>
      </c>
      <c r="D48" s="288">
        <f>'Sch C'!D36</f>
        <v>0</v>
      </c>
      <c r="E48" s="285">
        <f>'Sch C'!E36</f>
        <v>0</v>
      </c>
      <c r="F48" s="285">
        <f>+'Sch C'!F36</f>
        <v>0</v>
      </c>
      <c r="G48" s="292">
        <f t="shared" si="6"/>
        <v>0</v>
      </c>
      <c r="H48" s="288"/>
      <c r="I48" s="285"/>
      <c r="J48" s="285">
        <f t="shared" si="4"/>
        <v>0</v>
      </c>
      <c r="K48" s="294">
        <f t="shared" si="5"/>
        <v>0</v>
      </c>
      <c r="L48" s="278"/>
      <c r="M48" s="278"/>
      <c r="N48"/>
    </row>
    <row r="49" spans="1:14" s="251" customFormat="1" ht="14.4" x14ac:dyDescent="0.3">
      <c r="A49" s="272" t="s">
        <v>263</v>
      </c>
      <c r="B49" s="273" t="s">
        <v>558</v>
      </c>
      <c r="C49" s="298" t="s">
        <v>559</v>
      </c>
      <c r="D49" s="288">
        <f>'Sch C'!D37</f>
        <v>0</v>
      </c>
      <c r="E49" s="285">
        <f>'Sch C'!E37</f>
        <v>0</v>
      </c>
      <c r="F49" s="285">
        <f>+'Sch C'!F37</f>
        <v>0</v>
      </c>
      <c r="G49" s="292">
        <f t="shared" si="6"/>
        <v>0</v>
      </c>
      <c r="H49" s="288"/>
      <c r="I49" s="285"/>
      <c r="J49" s="285">
        <f t="shared" si="4"/>
        <v>0</v>
      </c>
      <c r="K49" s="294">
        <f t="shared" si="5"/>
        <v>0</v>
      </c>
      <c r="L49" s="349">
        <f>'Sch C'!H37</f>
        <v>0</v>
      </c>
      <c r="M49" s="348">
        <f>'Sch C'!I37</f>
        <v>0</v>
      </c>
      <c r="N49"/>
    </row>
    <row r="50" spans="1:14" s="251" customFormat="1" ht="14.4" x14ac:dyDescent="0.3">
      <c r="A50" s="272" t="s">
        <v>263</v>
      </c>
      <c r="B50" s="273" t="s">
        <v>560</v>
      </c>
      <c r="C50" s="298" t="s">
        <v>561</v>
      </c>
      <c r="D50" s="288">
        <f>'Sch C'!D38</f>
        <v>0</v>
      </c>
      <c r="E50" s="285">
        <f>'Sch C'!E38</f>
        <v>0</v>
      </c>
      <c r="F50" s="285">
        <f>+'Sch C'!F38</f>
        <v>0</v>
      </c>
      <c r="G50" s="292">
        <f t="shared" si="6"/>
        <v>0</v>
      </c>
      <c r="H50" s="288"/>
      <c r="I50" s="285"/>
      <c r="J50" s="285">
        <f t="shared" si="4"/>
        <v>0</v>
      </c>
      <c r="K50" s="294">
        <f t="shared" si="5"/>
        <v>0</v>
      </c>
      <c r="L50" s="278"/>
      <c r="M50" s="278"/>
      <c r="N50"/>
    </row>
    <row r="51" spans="1:14" s="251" customFormat="1" ht="14.4" x14ac:dyDescent="0.3">
      <c r="A51" s="272" t="s">
        <v>263</v>
      </c>
      <c r="B51" s="273" t="s">
        <v>562</v>
      </c>
      <c r="C51" s="298" t="s">
        <v>177</v>
      </c>
      <c r="D51" s="288">
        <f>'Sch C'!D39</f>
        <v>0</v>
      </c>
      <c r="E51" s="285">
        <f>'Sch C'!E39</f>
        <v>0</v>
      </c>
      <c r="F51" s="285">
        <f>+'Sch C'!F39</f>
        <v>0</v>
      </c>
      <c r="G51" s="292">
        <f t="shared" si="6"/>
        <v>0</v>
      </c>
      <c r="H51" s="288"/>
      <c r="I51" s="285"/>
      <c r="J51" s="285">
        <f t="shared" si="4"/>
        <v>0</v>
      </c>
      <c r="K51" s="294">
        <f t="shared" si="5"/>
        <v>0</v>
      </c>
      <c r="L51" s="278"/>
      <c r="M51" s="278"/>
      <c r="N51"/>
    </row>
    <row r="52" spans="1:14" s="251" customFormat="1" ht="14.4" x14ac:dyDescent="0.3">
      <c r="A52" s="272" t="s">
        <v>263</v>
      </c>
      <c r="B52" s="273" t="s">
        <v>136</v>
      </c>
      <c r="C52" s="298" t="s">
        <v>563</v>
      </c>
      <c r="D52" s="288">
        <f>'Sch C'!D40</f>
        <v>0</v>
      </c>
      <c r="E52" s="285">
        <f>'Sch C'!E40</f>
        <v>0</v>
      </c>
      <c r="F52" s="285">
        <f>+'Sch C'!F40</f>
        <v>0</v>
      </c>
      <c r="G52" s="292">
        <f t="shared" si="6"/>
        <v>0</v>
      </c>
      <c r="H52" s="288"/>
      <c r="I52" s="285"/>
      <c r="J52" s="285">
        <f t="shared" si="4"/>
        <v>0</v>
      </c>
      <c r="K52" s="294">
        <f t="shared" si="5"/>
        <v>0</v>
      </c>
      <c r="L52" s="278"/>
      <c r="M52" s="278"/>
      <c r="N52"/>
    </row>
    <row r="53" spans="1:14" s="251" customFormat="1" ht="14.4" x14ac:dyDescent="0.3">
      <c r="A53" s="272" t="s">
        <v>263</v>
      </c>
      <c r="B53" s="273" t="s">
        <v>564</v>
      </c>
      <c r="C53" s="298" t="s">
        <v>179</v>
      </c>
      <c r="D53" s="288">
        <f>'Sch C'!D41</f>
        <v>0</v>
      </c>
      <c r="E53" s="285">
        <f>'Sch C'!E41</f>
        <v>0</v>
      </c>
      <c r="F53" s="285">
        <f>+'Sch C'!F41</f>
        <v>0</v>
      </c>
      <c r="G53" s="292">
        <f t="shared" si="6"/>
        <v>0</v>
      </c>
      <c r="H53" s="288"/>
      <c r="I53" s="285"/>
      <c r="J53" s="285">
        <f t="shared" si="4"/>
        <v>0</v>
      </c>
      <c r="K53" s="294">
        <f t="shared" si="5"/>
        <v>0</v>
      </c>
      <c r="L53" s="278"/>
      <c r="M53" s="278"/>
      <c r="N53"/>
    </row>
    <row r="54" spans="1:14" s="251" customFormat="1" ht="14.4" x14ac:dyDescent="0.3">
      <c r="A54" s="272" t="s">
        <v>263</v>
      </c>
      <c r="B54" s="273" t="s">
        <v>565</v>
      </c>
      <c r="C54" s="298" t="s">
        <v>83</v>
      </c>
      <c r="D54" s="288">
        <f>'Sch C'!D42</f>
        <v>0</v>
      </c>
      <c r="E54" s="285">
        <f>'Sch C'!E42</f>
        <v>0</v>
      </c>
      <c r="F54" s="285">
        <f>+'Sch C'!F42</f>
        <v>0</v>
      </c>
      <c r="G54" s="292">
        <f t="shared" si="6"/>
        <v>0</v>
      </c>
      <c r="H54" s="288"/>
      <c r="I54" s="285"/>
      <c r="J54" s="285">
        <f t="shared" si="4"/>
        <v>0</v>
      </c>
      <c r="K54" s="294">
        <f t="shared" si="5"/>
        <v>0</v>
      </c>
      <c r="L54" s="278"/>
      <c r="M54" s="278"/>
      <c r="N54"/>
    </row>
    <row r="55" spans="1:14" s="251" customFormat="1" ht="14.4" x14ac:dyDescent="0.3">
      <c r="A55" s="272" t="s">
        <v>263</v>
      </c>
      <c r="B55" s="273" t="s">
        <v>566</v>
      </c>
      <c r="C55" s="298" t="s">
        <v>269</v>
      </c>
      <c r="D55" s="288">
        <f>'Sch C'!D43</f>
        <v>0</v>
      </c>
      <c r="E55" s="285">
        <f>'Sch C'!E43</f>
        <v>0</v>
      </c>
      <c r="F55" s="285">
        <f>+'Sch C'!F43</f>
        <v>0</v>
      </c>
      <c r="G55" s="292">
        <f t="shared" si="6"/>
        <v>0</v>
      </c>
      <c r="H55" s="288"/>
      <c r="I55" s="285"/>
      <c r="J55" s="285">
        <f t="shared" si="4"/>
        <v>0</v>
      </c>
      <c r="K55" s="294">
        <f t="shared" ref="K55:K86" si="9">IF($J$184=0,0,J55/$J$184)</f>
        <v>0</v>
      </c>
      <c r="L55" s="278"/>
      <c r="M55" s="278"/>
      <c r="N55"/>
    </row>
    <row r="56" spans="1:14" s="251" customFormat="1" ht="14.4" x14ac:dyDescent="0.3">
      <c r="A56" s="272" t="s">
        <v>263</v>
      </c>
      <c r="B56" s="273" t="s">
        <v>412</v>
      </c>
      <c r="C56" s="298" t="s">
        <v>567</v>
      </c>
      <c r="D56" s="288">
        <f>'Sch C'!D44</f>
        <v>0</v>
      </c>
      <c r="E56" s="285">
        <f>'Sch C'!E44</f>
        <v>0</v>
      </c>
      <c r="F56" s="285">
        <f>+'Sch C'!F44</f>
        <v>0</v>
      </c>
      <c r="G56" s="292">
        <f t="shared" si="6"/>
        <v>0</v>
      </c>
      <c r="H56" s="288"/>
      <c r="I56" s="285"/>
      <c r="J56" s="285">
        <f t="shared" si="4"/>
        <v>0</v>
      </c>
      <c r="K56" s="294">
        <f t="shared" si="9"/>
        <v>0</v>
      </c>
      <c r="L56" s="278"/>
      <c r="M56" s="278"/>
      <c r="N56"/>
    </row>
    <row r="57" spans="1:14" s="251" customFormat="1" ht="14.4" x14ac:dyDescent="0.3">
      <c r="A57" s="272" t="s">
        <v>263</v>
      </c>
      <c r="B57" s="273" t="s">
        <v>413</v>
      </c>
      <c r="C57" s="298" t="s">
        <v>568</v>
      </c>
      <c r="D57" s="288">
        <f>'Sch C'!D45</f>
        <v>0</v>
      </c>
      <c r="E57" s="285">
        <f>'Sch C'!E45</f>
        <v>0</v>
      </c>
      <c r="F57" s="285">
        <f>+'Sch C'!F45</f>
        <v>0</v>
      </c>
      <c r="G57" s="292">
        <f t="shared" si="6"/>
        <v>0</v>
      </c>
      <c r="H57" s="288"/>
      <c r="I57" s="285"/>
      <c r="J57" s="285">
        <f t="shared" si="4"/>
        <v>0</v>
      </c>
      <c r="K57" s="294">
        <f t="shared" si="9"/>
        <v>0</v>
      </c>
      <c r="L57" s="278"/>
      <c r="M57" s="278"/>
      <c r="N57"/>
    </row>
    <row r="58" spans="1:14" s="251" customFormat="1" ht="14.4" x14ac:dyDescent="0.3">
      <c r="A58" s="272" t="s">
        <v>263</v>
      </c>
      <c r="B58" s="273" t="s">
        <v>282</v>
      </c>
      <c r="C58" s="298" t="s">
        <v>569</v>
      </c>
      <c r="D58" s="288">
        <f>'Sch C'!D46</f>
        <v>0</v>
      </c>
      <c r="E58" s="285">
        <f>'Sch C'!E46</f>
        <v>0</v>
      </c>
      <c r="F58" s="285">
        <f>+'Sch C'!F46</f>
        <v>0</v>
      </c>
      <c r="G58" s="292">
        <f t="shared" si="6"/>
        <v>0</v>
      </c>
      <c r="H58" s="288"/>
      <c r="I58" s="285"/>
      <c r="J58" s="285">
        <f>G58+H58+I58</f>
        <v>0</v>
      </c>
      <c r="K58" s="294">
        <f t="shared" si="9"/>
        <v>0</v>
      </c>
      <c r="L58" s="278"/>
      <c r="M58" s="278"/>
      <c r="N58"/>
    </row>
    <row r="59" spans="1:14" s="251" customFormat="1" ht="14.4" x14ac:dyDescent="0.3">
      <c r="A59" s="334" t="s">
        <v>263</v>
      </c>
      <c r="B59" s="335" t="s">
        <v>533</v>
      </c>
      <c r="C59" s="336" t="s">
        <v>570</v>
      </c>
      <c r="D59" s="337">
        <f t="shared" ref="D59:J59" si="10">SUM(D22:D58)</f>
        <v>0</v>
      </c>
      <c r="E59" s="249">
        <f t="shared" si="10"/>
        <v>0</v>
      </c>
      <c r="F59" s="249">
        <f t="shared" si="10"/>
        <v>0</v>
      </c>
      <c r="G59" s="338">
        <f t="shared" si="10"/>
        <v>0</v>
      </c>
      <c r="H59" s="344">
        <f t="shared" si="10"/>
        <v>0</v>
      </c>
      <c r="I59" s="345">
        <f t="shared" si="10"/>
        <v>0</v>
      </c>
      <c r="J59" s="345">
        <f t="shared" si="10"/>
        <v>0</v>
      </c>
      <c r="K59" s="346">
        <f t="shared" si="9"/>
        <v>0</v>
      </c>
      <c r="L59" s="278"/>
      <c r="M59" s="278"/>
      <c r="N59"/>
    </row>
    <row r="60" spans="1:14" s="251" customFormat="1" ht="14.4" x14ac:dyDescent="0.3">
      <c r="A60" s="274" t="s">
        <v>270</v>
      </c>
      <c r="B60" s="275" t="s">
        <v>140</v>
      </c>
      <c r="C60" s="302" t="s">
        <v>319</v>
      </c>
      <c r="D60" s="288">
        <f>'Sch C'!D50</f>
        <v>0</v>
      </c>
      <c r="E60" s="285">
        <f>'Sch C'!E50</f>
        <v>0</v>
      </c>
      <c r="F60" s="285">
        <f>+'Sch C'!F50</f>
        <v>0</v>
      </c>
      <c r="G60" s="292">
        <f t="shared" ref="G60:G74" si="11">SUM(D60:F60)</f>
        <v>0</v>
      </c>
      <c r="H60" s="288"/>
      <c r="I60" s="285"/>
      <c r="J60" s="285">
        <f t="shared" ref="J60:J74" si="12">G60+H60+I60</f>
        <v>0</v>
      </c>
      <c r="K60" s="294">
        <f t="shared" si="9"/>
        <v>0</v>
      </c>
      <c r="L60" s="363"/>
      <c r="M60" s="278"/>
      <c r="N60"/>
    </row>
    <row r="61" spans="1:14" s="251" customFormat="1" ht="14.4" x14ac:dyDescent="0.3">
      <c r="A61" s="274" t="s">
        <v>270</v>
      </c>
      <c r="B61" s="275" t="s">
        <v>552</v>
      </c>
      <c r="C61" s="302" t="s">
        <v>320</v>
      </c>
      <c r="D61" s="288">
        <f>'Sch C'!D51</f>
        <v>0</v>
      </c>
      <c r="E61" s="285">
        <f>'Sch C'!E51</f>
        <v>0</v>
      </c>
      <c r="F61" s="285">
        <f>+'Sch C'!F51</f>
        <v>0</v>
      </c>
      <c r="G61" s="292">
        <f t="shared" si="11"/>
        <v>0</v>
      </c>
      <c r="H61" s="288"/>
      <c r="I61" s="285"/>
      <c r="J61" s="285">
        <f t="shared" si="12"/>
        <v>0</v>
      </c>
      <c r="K61" s="294">
        <f t="shared" si="9"/>
        <v>0</v>
      </c>
      <c r="L61" s="363"/>
      <c r="M61" s="278"/>
      <c r="N61"/>
    </row>
    <row r="62" spans="1:14" s="251" customFormat="1" ht="14.4" x14ac:dyDescent="0.3">
      <c r="A62" s="255" t="s">
        <v>270</v>
      </c>
      <c r="B62" s="254" t="s">
        <v>554</v>
      </c>
      <c r="C62" s="302" t="s">
        <v>321</v>
      </c>
      <c r="D62" s="288">
        <f>'Sch C'!D52</f>
        <v>0</v>
      </c>
      <c r="E62" s="285">
        <f>'Sch C'!E52</f>
        <v>0</v>
      </c>
      <c r="F62" s="285">
        <f>+'Sch C'!F52</f>
        <v>0</v>
      </c>
      <c r="G62" s="292">
        <f t="shared" si="11"/>
        <v>0</v>
      </c>
      <c r="H62" s="288"/>
      <c r="I62" s="285"/>
      <c r="J62" s="285">
        <f t="shared" si="12"/>
        <v>0</v>
      </c>
      <c r="K62" s="294">
        <f t="shared" si="9"/>
        <v>0</v>
      </c>
      <c r="L62" s="363"/>
      <c r="M62" s="278"/>
      <c r="N62"/>
    </row>
    <row r="63" spans="1:14" s="251" customFormat="1" ht="14.4" x14ac:dyDescent="0.3">
      <c r="A63" s="255" t="s">
        <v>270</v>
      </c>
      <c r="B63" s="254" t="s">
        <v>571</v>
      </c>
      <c r="C63" s="303" t="s">
        <v>572</v>
      </c>
      <c r="D63" s="288">
        <f>'Sch C'!D53</f>
        <v>0</v>
      </c>
      <c r="E63" s="285">
        <f>'Sch C'!E53</f>
        <v>0</v>
      </c>
      <c r="F63" s="285">
        <f>+'Sch C'!F53</f>
        <v>0</v>
      </c>
      <c r="G63" s="292">
        <f t="shared" si="11"/>
        <v>0</v>
      </c>
      <c r="H63" s="288"/>
      <c r="I63" s="285"/>
      <c r="J63" s="285">
        <f t="shared" si="12"/>
        <v>0</v>
      </c>
      <c r="K63" s="294">
        <f t="shared" si="9"/>
        <v>0</v>
      </c>
      <c r="L63" s="364"/>
      <c r="M63" s="278"/>
      <c r="N63"/>
    </row>
    <row r="64" spans="1:14" s="251" customFormat="1" ht="14.4" x14ac:dyDescent="0.3">
      <c r="A64" s="255" t="s">
        <v>270</v>
      </c>
      <c r="B64" s="254" t="s">
        <v>556</v>
      </c>
      <c r="C64" s="303" t="s">
        <v>573</v>
      </c>
      <c r="D64" s="288">
        <f>'Sch C'!D54</f>
        <v>0</v>
      </c>
      <c r="E64" s="285">
        <f>'Sch C'!E54</f>
        <v>0</v>
      </c>
      <c r="F64" s="285">
        <f>+'Sch C'!F54</f>
        <v>0</v>
      </c>
      <c r="G64" s="292">
        <f t="shared" si="11"/>
        <v>0</v>
      </c>
      <c r="H64" s="288"/>
      <c r="I64" s="285"/>
      <c r="J64" s="285">
        <f t="shared" si="12"/>
        <v>0</v>
      </c>
      <c r="K64" s="294">
        <f t="shared" si="9"/>
        <v>0</v>
      </c>
      <c r="L64" s="364"/>
      <c r="M64" s="278"/>
      <c r="N64"/>
    </row>
    <row r="65" spans="1:14" s="251" customFormat="1" ht="14.4" x14ac:dyDescent="0.3">
      <c r="A65" s="255" t="s">
        <v>270</v>
      </c>
      <c r="B65" s="254" t="s">
        <v>558</v>
      </c>
      <c r="C65" s="302" t="s">
        <v>322</v>
      </c>
      <c r="D65" s="288">
        <f>'Sch C'!D55</f>
        <v>0</v>
      </c>
      <c r="E65" s="285">
        <f>'Sch C'!E55</f>
        <v>0</v>
      </c>
      <c r="F65" s="285">
        <f>+'Sch C'!F55</f>
        <v>0</v>
      </c>
      <c r="G65" s="292">
        <f t="shared" si="11"/>
        <v>0</v>
      </c>
      <c r="H65" s="288"/>
      <c r="I65" s="285"/>
      <c r="J65" s="285">
        <f t="shared" si="12"/>
        <v>0</v>
      </c>
      <c r="K65" s="294">
        <f t="shared" si="9"/>
        <v>0</v>
      </c>
      <c r="L65" s="365"/>
      <c r="M65" s="278"/>
      <c r="N65"/>
    </row>
    <row r="66" spans="1:14" s="251" customFormat="1" ht="14.4" x14ac:dyDescent="0.3">
      <c r="A66" s="255" t="s">
        <v>270</v>
      </c>
      <c r="B66" s="254" t="s">
        <v>560</v>
      </c>
      <c r="C66" s="302" t="s">
        <v>323</v>
      </c>
      <c r="D66" s="288">
        <f>'Sch C'!D56</f>
        <v>0</v>
      </c>
      <c r="E66" s="285">
        <f>'Sch C'!E56</f>
        <v>0</v>
      </c>
      <c r="F66" s="285">
        <f>+'Sch C'!F56</f>
        <v>0</v>
      </c>
      <c r="G66" s="292">
        <f t="shared" si="11"/>
        <v>0</v>
      </c>
      <c r="H66" s="288"/>
      <c r="I66" s="285"/>
      <c r="J66" s="285">
        <f t="shared" si="12"/>
        <v>0</v>
      </c>
      <c r="K66" s="294">
        <f t="shared" si="9"/>
        <v>0</v>
      </c>
      <c r="L66" s="365"/>
      <c r="M66" s="278"/>
      <c r="N66"/>
    </row>
    <row r="67" spans="1:14" s="251" customFormat="1" ht="14.4" x14ac:dyDescent="0.3">
      <c r="A67" s="255" t="s">
        <v>270</v>
      </c>
      <c r="B67" s="254" t="s">
        <v>562</v>
      </c>
      <c r="C67" s="302" t="s">
        <v>324</v>
      </c>
      <c r="D67" s="288">
        <f>'Sch C'!D57</f>
        <v>0</v>
      </c>
      <c r="E67" s="285">
        <f>'Sch C'!E57</f>
        <v>0</v>
      </c>
      <c r="F67" s="285">
        <f>+'Sch C'!F57</f>
        <v>0</v>
      </c>
      <c r="G67" s="292">
        <f t="shared" si="11"/>
        <v>0</v>
      </c>
      <c r="H67" s="288"/>
      <c r="I67" s="285"/>
      <c r="J67" s="285">
        <f t="shared" si="12"/>
        <v>0</v>
      </c>
      <c r="K67" s="294">
        <f t="shared" si="9"/>
        <v>0</v>
      </c>
      <c r="L67" s="365"/>
      <c r="M67" s="278"/>
      <c r="N67"/>
    </row>
    <row r="68" spans="1:14" s="251" customFormat="1" ht="14.4" x14ac:dyDescent="0.3">
      <c r="A68" s="255" t="s">
        <v>270</v>
      </c>
      <c r="B68" s="254" t="s">
        <v>136</v>
      </c>
      <c r="C68" s="302" t="s">
        <v>352</v>
      </c>
      <c r="D68" s="288">
        <f>'Sch C'!D58</f>
        <v>0</v>
      </c>
      <c r="E68" s="285">
        <f>'Sch C'!E58</f>
        <v>0</v>
      </c>
      <c r="F68" s="285">
        <f>+'Sch C'!F58</f>
        <v>0</v>
      </c>
      <c r="G68" s="292">
        <f t="shared" si="11"/>
        <v>0</v>
      </c>
      <c r="H68" s="288"/>
      <c r="I68" s="285"/>
      <c r="J68" s="285">
        <f t="shared" si="12"/>
        <v>0</v>
      </c>
      <c r="K68" s="294">
        <f t="shared" si="9"/>
        <v>0</v>
      </c>
      <c r="L68" s="365"/>
      <c r="M68" s="278"/>
      <c r="N68"/>
    </row>
    <row r="69" spans="1:14" s="251" customFormat="1" ht="14.4" x14ac:dyDescent="0.3">
      <c r="A69" s="255" t="s">
        <v>270</v>
      </c>
      <c r="B69" s="254" t="s">
        <v>564</v>
      </c>
      <c r="C69" s="302" t="s">
        <v>574</v>
      </c>
      <c r="D69" s="288">
        <f>'Sch C'!D59</f>
        <v>0</v>
      </c>
      <c r="E69" s="285">
        <f>'Sch C'!E59</f>
        <v>0</v>
      </c>
      <c r="F69" s="285">
        <f>+'Sch C'!F59</f>
        <v>0</v>
      </c>
      <c r="G69" s="292">
        <f t="shared" si="11"/>
        <v>0</v>
      </c>
      <c r="H69" s="288"/>
      <c r="I69" s="285"/>
      <c r="J69" s="285">
        <f t="shared" si="12"/>
        <v>0</v>
      </c>
      <c r="K69" s="294">
        <f t="shared" si="9"/>
        <v>0</v>
      </c>
      <c r="L69" s="365"/>
      <c r="M69" s="278"/>
      <c r="N69"/>
    </row>
    <row r="70" spans="1:14" s="251" customFormat="1" ht="14.4" x14ac:dyDescent="0.3">
      <c r="A70" s="255" t="s">
        <v>270</v>
      </c>
      <c r="B70" s="254" t="s">
        <v>565</v>
      </c>
      <c r="C70" s="302" t="s">
        <v>325</v>
      </c>
      <c r="D70" s="288">
        <f>'Sch C'!D60</f>
        <v>0</v>
      </c>
      <c r="E70" s="285">
        <f>'Sch C'!E60</f>
        <v>0</v>
      </c>
      <c r="F70" s="285">
        <f>+'Sch C'!F60</f>
        <v>0</v>
      </c>
      <c r="G70" s="292">
        <f t="shared" si="11"/>
        <v>0</v>
      </c>
      <c r="H70" s="288"/>
      <c r="I70" s="285"/>
      <c r="J70" s="285">
        <f t="shared" si="12"/>
        <v>0</v>
      </c>
      <c r="K70" s="294">
        <f t="shared" si="9"/>
        <v>0</v>
      </c>
      <c r="L70" s="365"/>
      <c r="M70" s="278"/>
      <c r="N70"/>
    </row>
    <row r="71" spans="1:14" s="251" customFormat="1" ht="14.4" x14ac:dyDescent="0.3">
      <c r="A71" s="255" t="s">
        <v>270</v>
      </c>
      <c r="B71" s="254" t="s">
        <v>566</v>
      </c>
      <c r="C71" s="302" t="s">
        <v>326</v>
      </c>
      <c r="D71" s="288">
        <f>'Sch C'!D61</f>
        <v>0</v>
      </c>
      <c r="E71" s="285">
        <f>'Sch C'!E61</f>
        <v>0</v>
      </c>
      <c r="F71" s="285">
        <f>+'Sch C'!F61</f>
        <v>0</v>
      </c>
      <c r="G71" s="292">
        <f t="shared" si="11"/>
        <v>0</v>
      </c>
      <c r="H71" s="288"/>
      <c r="I71" s="285"/>
      <c r="J71" s="285">
        <f t="shared" si="12"/>
        <v>0</v>
      </c>
      <c r="K71" s="294">
        <f t="shared" si="9"/>
        <v>0</v>
      </c>
      <c r="L71" s="365"/>
      <c r="M71" s="278"/>
      <c r="N71"/>
    </row>
    <row r="72" spans="1:14" s="251" customFormat="1" ht="14.4" x14ac:dyDescent="0.3">
      <c r="A72" s="272" t="s">
        <v>270</v>
      </c>
      <c r="B72" s="273" t="s">
        <v>412</v>
      </c>
      <c r="C72" s="302" t="s">
        <v>575</v>
      </c>
      <c r="D72" s="288">
        <f>'Sch C'!D62</f>
        <v>0</v>
      </c>
      <c r="E72" s="285">
        <f>'Sch C'!E62</f>
        <v>0</v>
      </c>
      <c r="F72" s="285">
        <f>+'Sch C'!F62</f>
        <v>0</v>
      </c>
      <c r="G72" s="292">
        <f t="shared" si="11"/>
        <v>0</v>
      </c>
      <c r="H72" s="288"/>
      <c r="I72" s="285"/>
      <c r="J72" s="285">
        <f t="shared" si="12"/>
        <v>0</v>
      </c>
      <c r="K72" s="294">
        <f t="shared" si="9"/>
        <v>0</v>
      </c>
      <c r="L72" s="365"/>
      <c r="M72" s="278"/>
      <c r="N72"/>
    </row>
    <row r="73" spans="1:14" s="251" customFormat="1" ht="14.4" x14ac:dyDescent="0.3">
      <c r="A73" s="255" t="s">
        <v>270</v>
      </c>
      <c r="B73" s="254" t="s">
        <v>413</v>
      </c>
      <c r="C73" s="302" t="s">
        <v>576</v>
      </c>
      <c r="D73" s="288">
        <f>'Sch C'!D63</f>
        <v>0</v>
      </c>
      <c r="E73" s="285">
        <f>'Sch C'!E63</f>
        <v>0</v>
      </c>
      <c r="F73" s="285">
        <f>+'Sch C'!F63</f>
        <v>0</v>
      </c>
      <c r="G73" s="292">
        <f t="shared" si="11"/>
        <v>0</v>
      </c>
      <c r="H73" s="288"/>
      <c r="I73" s="285"/>
      <c r="J73" s="285">
        <f t="shared" si="12"/>
        <v>0</v>
      </c>
      <c r="K73" s="294">
        <f t="shared" si="9"/>
        <v>0</v>
      </c>
      <c r="L73" s="365"/>
      <c r="M73" s="278"/>
      <c r="N73"/>
    </row>
    <row r="74" spans="1:14" s="251" customFormat="1" ht="14.4" x14ac:dyDescent="0.3">
      <c r="A74" s="255" t="s">
        <v>270</v>
      </c>
      <c r="B74" s="254" t="s">
        <v>282</v>
      </c>
      <c r="C74" s="298" t="s">
        <v>569</v>
      </c>
      <c r="D74" s="288">
        <f>'Sch C'!D64</f>
        <v>0</v>
      </c>
      <c r="E74" s="285">
        <f>'Sch C'!E64</f>
        <v>0</v>
      </c>
      <c r="F74" s="285">
        <f>+'Sch C'!F64</f>
        <v>0</v>
      </c>
      <c r="G74" s="292">
        <f t="shared" si="11"/>
        <v>0</v>
      </c>
      <c r="H74" s="288"/>
      <c r="I74" s="285"/>
      <c r="J74" s="285">
        <f t="shared" si="12"/>
        <v>0</v>
      </c>
      <c r="K74" s="294">
        <f t="shared" si="9"/>
        <v>0</v>
      </c>
      <c r="L74" s="365"/>
      <c r="M74" s="278"/>
      <c r="N74"/>
    </row>
    <row r="75" spans="1:14" s="251" customFormat="1" ht="14.4" x14ac:dyDescent="0.3">
      <c r="A75" s="334" t="s">
        <v>270</v>
      </c>
      <c r="B75" s="335" t="s">
        <v>533</v>
      </c>
      <c r="C75" s="336" t="s">
        <v>577</v>
      </c>
      <c r="D75" s="337">
        <f t="shared" ref="D75:J75" si="13">SUM(D60:D74)</f>
        <v>0</v>
      </c>
      <c r="E75" s="249">
        <f t="shared" si="13"/>
        <v>0</v>
      </c>
      <c r="F75" s="249">
        <f t="shared" si="13"/>
        <v>0</v>
      </c>
      <c r="G75" s="338">
        <f t="shared" si="13"/>
        <v>0</v>
      </c>
      <c r="H75" s="344">
        <f t="shared" si="13"/>
        <v>0</v>
      </c>
      <c r="I75" s="345">
        <f t="shared" si="13"/>
        <v>0</v>
      </c>
      <c r="J75" s="345">
        <f t="shared" si="13"/>
        <v>0</v>
      </c>
      <c r="K75" s="346">
        <f t="shared" si="9"/>
        <v>0</v>
      </c>
      <c r="L75" s="365"/>
      <c r="M75" s="278"/>
      <c r="N75"/>
    </row>
    <row r="76" spans="1:14" s="251" customFormat="1" ht="14.4" x14ac:dyDescent="0.3">
      <c r="A76" s="266" t="s">
        <v>271</v>
      </c>
      <c r="B76" s="267" t="s">
        <v>126</v>
      </c>
      <c r="C76" s="304" t="s">
        <v>80</v>
      </c>
      <c r="D76" s="288">
        <f>'Sch C'!D68</f>
        <v>0</v>
      </c>
      <c r="E76" s="285">
        <f>'Sch C'!E68</f>
        <v>0</v>
      </c>
      <c r="F76" s="285">
        <f>+'Sch C'!F68</f>
        <v>0</v>
      </c>
      <c r="G76" s="292">
        <f t="shared" ref="G76:G86" si="14">SUM(D76:F76)</f>
        <v>0</v>
      </c>
      <c r="H76" s="288"/>
      <c r="I76" s="285"/>
      <c r="J76" s="285">
        <f t="shared" ref="J76:J86" si="15">G76+H76+I76</f>
        <v>0</v>
      </c>
      <c r="K76" s="294">
        <f t="shared" si="9"/>
        <v>0</v>
      </c>
      <c r="L76" s="349">
        <f>'Sch C'!H68</f>
        <v>0</v>
      </c>
      <c r="M76" s="348">
        <f>'Sch C'!I68</f>
        <v>0</v>
      </c>
      <c r="N76"/>
    </row>
    <row r="77" spans="1:14" s="251" customFormat="1" ht="14.4" x14ac:dyDescent="0.3">
      <c r="A77" s="266" t="s">
        <v>271</v>
      </c>
      <c r="B77" s="267" t="s">
        <v>127</v>
      </c>
      <c r="C77" s="304" t="s">
        <v>99</v>
      </c>
      <c r="D77" s="288">
        <f>'Sch C'!D69</f>
        <v>0</v>
      </c>
      <c r="E77" s="285">
        <f>'Sch C'!E69</f>
        <v>0</v>
      </c>
      <c r="F77" s="285">
        <f>+'Sch C'!F69</f>
        <v>0</v>
      </c>
      <c r="G77" s="292">
        <f t="shared" si="14"/>
        <v>0</v>
      </c>
      <c r="H77" s="288"/>
      <c r="I77" s="285"/>
      <c r="J77" s="285">
        <f t="shared" si="15"/>
        <v>0</v>
      </c>
      <c r="K77" s="294">
        <f t="shared" si="9"/>
        <v>0</v>
      </c>
      <c r="L77" s="278"/>
      <c r="M77" s="278"/>
      <c r="N77"/>
    </row>
    <row r="78" spans="1:14" s="251" customFormat="1" ht="14.4" x14ac:dyDescent="0.3">
      <c r="A78" s="266" t="s">
        <v>271</v>
      </c>
      <c r="B78" s="267" t="s">
        <v>135</v>
      </c>
      <c r="C78" s="304" t="s">
        <v>82</v>
      </c>
      <c r="D78" s="288">
        <f>'Sch C'!D70</f>
        <v>0</v>
      </c>
      <c r="E78" s="285">
        <f>'Sch C'!E70</f>
        <v>0</v>
      </c>
      <c r="F78" s="285">
        <f>+'Sch C'!F70</f>
        <v>0</v>
      </c>
      <c r="G78" s="292">
        <f t="shared" si="14"/>
        <v>0</v>
      </c>
      <c r="H78" s="288"/>
      <c r="I78" s="285"/>
      <c r="J78" s="285">
        <f t="shared" si="15"/>
        <v>0</v>
      </c>
      <c r="K78" s="294">
        <f t="shared" si="9"/>
        <v>0</v>
      </c>
      <c r="L78" s="278"/>
      <c r="M78" s="278"/>
      <c r="N78"/>
    </row>
    <row r="79" spans="1:14" s="251" customFormat="1" ht="14.4" x14ac:dyDescent="0.3">
      <c r="A79" s="266" t="s">
        <v>271</v>
      </c>
      <c r="B79" s="267" t="s">
        <v>140</v>
      </c>
      <c r="C79" s="304" t="s">
        <v>578</v>
      </c>
      <c r="D79" s="288">
        <f>'Sch C'!D71</f>
        <v>0</v>
      </c>
      <c r="E79" s="285">
        <f>'Sch C'!E71</f>
        <v>0</v>
      </c>
      <c r="F79" s="285">
        <f>+'Sch C'!F71</f>
        <v>0</v>
      </c>
      <c r="G79" s="292">
        <f t="shared" si="14"/>
        <v>0</v>
      </c>
      <c r="H79" s="288"/>
      <c r="I79" s="285"/>
      <c r="J79" s="285">
        <f t="shared" si="15"/>
        <v>0</v>
      </c>
      <c r="K79" s="294">
        <f t="shared" si="9"/>
        <v>0</v>
      </c>
      <c r="L79" s="278"/>
      <c r="M79" s="278"/>
      <c r="N79"/>
    </row>
    <row r="80" spans="1:14" s="251" customFormat="1" ht="14.4" x14ac:dyDescent="0.3">
      <c r="A80" s="266" t="s">
        <v>271</v>
      </c>
      <c r="B80" s="267" t="s">
        <v>552</v>
      </c>
      <c r="C80" s="303" t="s">
        <v>579</v>
      </c>
      <c r="D80" s="288">
        <f>'Sch C'!D72</f>
        <v>0</v>
      </c>
      <c r="E80" s="285">
        <f>'Sch C'!E72</f>
        <v>0</v>
      </c>
      <c r="F80" s="285">
        <f>+'Sch C'!F72</f>
        <v>0</v>
      </c>
      <c r="G80" s="292">
        <f t="shared" si="14"/>
        <v>0</v>
      </c>
      <c r="H80" s="288"/>
      <c r="I80" s="285"/>
      <c r="J80" s="285">
        <f t="shared" si="15"/>
        <v>0</v>
      </c>
      <c r="K80" s="294">
        <f t="shared" si="9"/>
        <v>0</v>
      </c>
      <c r="L80" s="278"/>
      <c r="M80" s="278"/>
      <c r="N80"/>
    </row>
    <row r="81" spans="1:14" s="251" customFormat="1" ht="14.4" x14ac:dyDescent="0.3">
      <c r="A81" s="266" t="s">
        <v>271</v>
      </c>
      <c r="B81" s="267" t="s">
        <v>136</v>
      </c>
      <c r="C81" s="304" t="s">
        <v>580</v>
      </c>
      <c r="D81" s="288">
        <f>'Sch C'!D73</f>
        <v>0</v>
      </c>
      <c r="E81" s="285">
        <f>'Sch C'!E73</f>
        <v>0</v>
      </c>
      <c r="F81" s="285">
        <f>+'Sch C'!F73</f>
        <v>0</v>
      </c>
      <c r="G81" s="292">
        <f t="shared" si="14"/>
        <v>0</v>
      </c>
      <c r="H81" s="288"/>
      <c r="I81" s="285"/>
      <c r="J81" s="285">
        <f t="shared" si="15"/>
        <v>0</v>
      </c>
      <c r="K81" s="294">
        <f t="shared" si="9"/>
        <v>0</v>
      </c>
      <c r="L81" s="278"/>
      <c r="M81" s="278"/>
      <c r="N81"/>
    </row>
    <row r="82" spans="1:14" s="251" customFormat="1" ht="14.4" x14ac:dyDescent="0.3">
      <c r="A82" s="266" t="s">
        <v>271</v>
      </c>
      <c r="B82" s="267" t="s">
        <v>564</v>
      </c>
      <c r="C82" s="305" t="s">
        <v>581</v>
      </c>
      <c r="D82" s="288">
        <f>'Sch C'!D74</f>
        <v>0</v>
      </c>
      <c r="E82" s="285">
        <f>'Sch C'!E74</f>
        <v>0</v>
      </c>
      <c r="F82" s="285">
        <f>+'Sch C'!F74</f>
        <v>0</v>
      </c>
      <c r="G82" s="292">
        <f t="shared" si="14"/>
        <v>0</v>
      </c>
      <c r="H82" s="288"/>
      <c r="I82" s="285"/>
      <c r="J82" s="285">
        <f t="shared" si="15"/>
        <v>0</v>
      </c>
      <c r="K82" s="294">
        <f t="shared" si="9"/>
        <v>0</v>
      </c>
      <c r="L82" s="278"/>
      <c r="M82" s="278"/>
      <c r="N82"/>
    </row>
    <row r="83" spans="1:14" s="251" customFormat="1" ht="14.4" x14ac:dyDescent="0.3">
      <c r="A83" s="266" t="s">
        <v>271</v>
      </c>
      <c r="B83" s="267" t="s">
        <v>565</v>
      </c>
      <c r="C83" s="305" t="s">
        <v>582</v>
      </c>
      <c r="D83" s="288">
        <f>'Sch C'!D75</f>
        <v>0</v>
      </c>
      <c r="E83" s="285">
        <f>'Sch C'!E75</f>
        <v>0</v>
      </c>
      <c r="F83" s="285">
        <f>+'Sch C'!F75</f>
        <v>0</v>
      </c>
      <c r="G83" s="292">
        <f t="shared" si="14"/>
        <v>0</v>
      </c>
      <c r="H83" s="288"/>
      <c r="I83" s="285"/>
      <c r="J83" s="285">
        <f t="shared" si="15"/>
        <v>0</v>
      </c>
      <c r="K83" s="294">
        <f t="shared" si="9"/>
        <v>0</v>
      </c>
      <c r="L83" s="278"/>
      <c r="M83" s="278"/>
      <c r="N83"/>
    </row>
    <row r="84" spans="1:14" s="251" customFormat="1" ht="14.4" x14ac:dyDescent="0.3">
      <c r="A84" s="272" t="s">
        <v>271</v>
      </c>
      <c r="B84" s="273" t="s">
        <v>566</v>
      </c>
      <c r="C84" s="305" t="s">
        <v>583</v>
      </c>
      <c r="D84" s="288">
        <f>'Sch C'!D76</f>
        <v>0</v>
      </c>
      <c r="E84" s="285">
        <f>'Sch C'!E76</f>
        <v>0</v>
      </c>
      <c r="F84" s="285">
        <f>+'Sch C'!F76</f>
        <v>0</v>
      </c>
      <c r="G84" s="292">
        <f t="shared" si="14"/>
        <v>0</v>
      </c>
      <c r="H84" s="288"/>
      <c r="I84" s="285"/>
      <c r="J84" s="285">
        <f t="shared" si="15"/>
        <v>0</v>
      </c>
      <c r="K84" s="294">
        <f t="shared" si="9"/>
        <v>0</v>
      </c>
      <c r="L84" s="278"/>
      <c r="M84" s="278"/>
      <c r="N84"/>
    </row>
    <row r="85" spans="1:14" s="251" customFormat="1" ht="14.4" x14ac:dyDescent="0.3">
      <c r="A85" s="272" t="s">
        <v>271</v>
      </c>
      <c r="B85" s="273" t="s">
        <v>412</v>
      </c>
      <c r="C85" s="304" t="s">
        <v>84</v>
      </c>
      <c r="D85" s="288">
        <f>'Sch C'!D77</f>
        <v>0</v>
      </c>
      <c r="E85" s="285">
        <f>'Sch C'!E77</f>
        <v>0</v>
      </c>
      <c r="F85" s="285">
        <f>+'Sch C'!F77</f>
        <v>0</v>
      </c>
      <c r="G85" s="292">
        <f t="shared" si="14"/>
        <v>0</v>
      </c>
      <c r="H85" s="288"/>
      <c r="I85" s="285"/>
      <c r="J85" s="285">
        <f t="shared" si="15"/>
        <v>0</v>
      </c>
      <c r="K85" s="294">
        <f t="shared" si="9"/>
        <v>0</v>
      </c>
      <c r="L85" s="278"/>
      <c r="M85" s="278"/>
      <c r="N85"/>
    </row>
    <row r="86" spans="1:14" s="251" customFormat="1" ht="14.4" x14ac:dyDescent="0.3">
      <c r="A86" s="272" t="s">
        <v>271</v>
      </c>
      <c r="B86" s="273" t="s">
        <v>282</v>
      </c>
      <c r="C86" s="298" t="s">
        <v>569</v>
      </c>
      <c r="D86" s="288">
        <f>'Sch C'!D78</f>
        <v>0</v>
      </c>
      <c r="E86" s="285">
        <f>'Sch C'!E78</f>
        <v>0</v>
      </c>
      <c r="F86" s="285">
        <f>+'Sch C'!F78</f>
        <v>0</v>
      </c>
      <c r="G86" s="292">
        <f t="shared" si="14"/>
        <v>0</v>
      </c>
      <c r="H86" s="288"/>
      <c r="I86" s="285"/>
      <c r="J86" s="285">
        <f t="shared" si="15"/>
        <v>0</v>
      </c>
      <c r="K86" s="294">
        <f t="shared" si="9"/>
        <v>0</v>
      </c>
      <c r="L86" s="278"/>
      <c r="M86" s="278"/>
      <c r="N86"/>
    </row>
    <row r="87" spans="1:14" s="251" customFormat="1" ht="14.4" x14ac:dyDescent="0.3">
      <c r="A87" s="334" t="s">
        <v>271</v>
      </c>
      <c r="B87" s="335" t="s">
        <v>533</v>
      </c>
      <c r="C87" s="336" t="s">
        <v>584</v>
      </c>
      <c r="D87" s="337">
        <f t="shared" ref="D87:J87" si="16">SUM(D76:D86)</f>
        <v>0</v>
      </c>
      <c r="E87" s="249">
        <f t="shared" si="16"/>
        <v>0</v>
      </c>
      <c r="F87" s="249">
        <f t="shared" si="16"/>
        <v>0</v>
      </c>
      <c r="G87" s="338">
        <f t="shared" si="16"/>
        <v>0</v>
      </c>
      <c r="H87" s="344">
        <f t="shared" si="16"/>
        <v>0</v>
      </c>
      <c r="I87" s="345">
        <f t="shared" si="16"/>
        <v>0</v>
      </c>
      <c r="J87" s="345">
        <f t="shared" si="16"/>
        <v>0</v>
      </c>
      <c r="K87" s="346">
        <f t="shared" ref="K87:K118" si="17">IF($J$184=0,0,J87/$J$184)</f>
        <v>0</v>
      </c>
      <c r="L87" s="278"/>
      <c r="M87" s="278"/>
      <c r="N87"/>
    </row>
    <row r="88" spans="1:14" s="251" customFormat="1" ht="14.4" x14ac:dyDescent="0.3">
      <c r="A88" s="266" t="s">
        <v>272</v>
      </c>
      <c r="B88" s="267" t="s">
        <v>126</v>
      </c>
      <c r="C88" s="298" t="s">
        <v>80</v>
      </c>
      <c r="D88" s="288">
        <f>'Sch C'!D82</f>
        <v>0</v>
      </c>
      <c r="E88" s="285">
        <f>'Sch C'!E82</f>
        <v>0</v>
      </c>
      <c r="F88" s="285">
        <f>+'Sch C'!F82</f>
        <v>0</v>
      </c>
      <c r="G88" s="292">
        <f t="shared" ref="G88:G93" si="18">SUM(D88:F88)</f>
        <v>0</v>
      </c>
      <c r="H88" s="288"/>
      <c r="I88" s="285"/>
      <c r="J88" s="285">
        <f t="shared" ref="J88:J93" si="19">G88+H88+I88</f>
        <v>0</v>
      </c>
      <c r="K88" s="294">
        <f t="shared" si="17"/>
        <v>0</v>
      </c>
      <c r="L88" s="349">
        <f>'Sch C'!H82</f>
        <v>0</v>
      </c>
      <c r="M88" s="348">
        <f>'Sch C'!I82</f>
        <v>0</v>
      </c>
      <c r="N88"/>
    </row>
    <row r="89" spans="1:14" s="251" customFormat="1" ht="14.4" x14ac:dyDescent="0.3">
      <c r="A89" s="266" t="s">
        <v>272</v>
      </c>
      <c r="B89" s="267" t="s">
        <v>127</v>
      </c>
      <c r="C89" s="298" t="s">
        <v>99</v>
      </c>
      <c r="D89" s="288">
        <f>'Sch C'!D83</f>
        <v>0</v>
      </c>
      <c r="E89" s="285">
        <f>'Sch C'!E83</f>
        <v>0</v>
      </c>
      <c r="F89" s="285">
        <f>+'Sch C'!F83</f>
        <v>0</v>
      </c>
      <c r="G89" s="292">
        <f t="shared" si="18"/>
        <v>0</v>
      </c>
      <c r="H89" s="288"/>
      <c r="I89" s="285"/>
      <c r="J89" s="285">
        <f t="shared" si="19"/>
        <v>0</v>
      </c>
      <c r="K89" s="294">
        <f t="shared" si="17"/>
        <v>0</v>
      </c>
      <c r="L89" s="278"/>
      <c r="M89" s="278"/>
      <c r="N89"/>
    </row>
    <row r="90" spans="1:14" s="251" customFormat="1" ht="14.4" x14ac:dyDescent="0.3">
      <c r="A90" s="266" t="s">
        <v>272</v>
      </c>
      <c r="B90" s="267" t="s">
        <v>136</v>
      </c>
      <c r="C90" s="298" t="s">
        <v>580</v>
      </c>
      <c r="D90" s="288">
        <f>'Sch C'!D84</f>
        <v>0</v>
      </c>
      <c r="E90" s="285">
        <f>'Sch C'!E84</f>
        <v>0</v>
      </c>
      <c r="F90" s="285">
        <f>+'Sch C'!F84</f>
        <v>0</v>
      </c>
      <c r="G90" s="292">
        <f t="shared" si="18"/>
        <v>0</v>
      </c>
      <c r="H90" s="288"/>
      <c r="I90" s="285"/>
      <c r="J90" s="285">
        <f t="shared" si="19"/>
        <v>0</v>
      </c>
      <c r="K90" s="294">
        <f t="shared" si="17"/>
        <v>0</v>
      </c>
      <c r="L90" s="278"/>
      <c r="M90" s="278"/>
      <c r="N90"/>
    </row>
    <row r="91" spans="1:14" s="251" customFormat="1" ht="14.4" x14ac:dyDescent="0.3">
      <c r="A91" s="266" t="s">
        <v>272</v>
      </c>
      <c r="B91" s="267" t="s">
        <v>415</v>
      </c>
      <c r="C91" s="298" t="s">
        <v>86</v>
      </c>
      <c r="D91" s="288">
        <f>'Sch C'!D85</f>
        <v>0</v>
      </c>
      <c r="E91" s="285">
        <f>'Sch C'!E85</f>
        <v>0</v>
      </c>
      <c r="F91" s="285">
        <f>+'Sch C'!F85</f>
        <v>0</v>
      </c>
      <c r="G91" s="292">
        <f t="shared" si="18"/>
        <v>0</v>
      </c>
      <c r="H91" s="288"/>
      <c r="I91" s="285"/>
      <c r="J91" s="285">
        <f t="shared" si="19"/>
        <v>0</v>
      </c>
      <c r="K91" s="294">
        <f t="shared" si="17"/>
        <v>0</v>
      </c>
      <c r="L91" s="278"/>
      <c r="M91" s="278"/>
      <c r="N91"/>
    </row>
    <row r="92" spans="1:14" s="251" customFormat="1" ht="14.4" x14ac:dyDescent="0.3">
      <c r="A92" s="266" t="s">
        <v>272</v>
      </c>
      <c r="B92" s="267" t="s">
        <v>416</v>
      </c>
      <c r="C92" s="298" t="s">
        <v>585</v>
      </c>
      <c r="D92" s="288">
        <f>'Sch C'!D86</f>
        <v>0</v>
      </c>
      <c r="E92" s="285">
        <f>'Sch C'!E86</f>
        <v>0</v>
      </c>
      <c r="F92" s="285">
        <f>+'Sch C'!F86</f>
        <v>0</v>
      </c>
      <c r="G92" s="292">
        <f t="shared" si="18"/>
        <v>0</v>
      </c>
      <c r="H92" s="288"/>
      <c r="I92" s="285"/>
      <c r="J92" s="285">
        <f t="shared" si="19"/>
        <v>0</v>
      </c>
      <c r="K92" s="294">
        <f t="shared" si="17"/>
        <v>0</v>
      </c>
      <c r="L92" s="278"/>
      <c r="M92" s="278"/>
      <c r="N92"/>
    </row>
    <row r="93" spans="1:14" s="251" customFormat="1" ht="14.4" x14ac:dyDescent="0.3">
      <c r="A93" s="266" t="s">
        <v>272</v>
      </c>
      <c r="B93" s="267" t="s">
        <v>282</v>
      </c>
      <c r="C93" s="298" t="s">
        <v>569</v>
      </c>
      <c r="D93" s="288">
        <f>'Sch C'!D87</f>
        <v>0</v>
      </c>
      <c r="E93" s="285">
        <f>'Sch C'!E87</f>
        <v>0</v>
      </c>
      <c r="F93" s="285">
        <f>+'Sch C'!F87</f>
        <v>0</v>
      </c>
      <c r="G93" s="292">
        <f t="shared" si="18"/>
        <v>0</v>
      </c>
      <c r="H93" s="288"/>
      <c r="I93" s="285"/>
      <c r="J93" s="285">
        <f t="shared" si="19"/>
        <v>0</v>
      </c>
      <c r="K93" s="294">
        <f t="shared" si="17"/>
        <v>0</v>
      </c>
      <c r="L93" s="278"/>
      <c r="M93" s="278"/>
      <c r="N93"/>
    </row>
    <row r="94" spans="1:14" s="251" customFormat="1" ht="14.4" x14ac:dyDescent="0.3">
      <c r="A94" s="334" t="s">
        <v>272</v>
      </c>
      <c r="B94" s="335" t="s">
        <v>533</v>
      </c>
      <c r="C94" s="336" t="s">
        <v>586</v>
      </c>
      <c r="D94" s="337">
        <f t="shared" ref="D94:J94" si="20">SUM(D88:D93)</f>
        <v>0</v>
      </c>
      <c r="E94" s="249">
        <f t="shared" si="20"/>
        <v>0</v>
      </c>
      <c r="F94" s="249">
        <f t="shared" si="20"/>
        <v>0</v>
      </c>
      <c r="G94" s="338">
        <f t="shared" si="20"/>
        <v>0</v>
      </c>
      <c r="H94" s="344">
        <f t="shared" si="20"/>
        <v>0</v>
      </c>
      <c r="I94" s="345">
        <f t="shared" si="20"/>
        <v>0</v>
      </c>
      <c r="J94" s="345">
        <f t="shared" si="20"/>
        <v>0</v>
      </c>
      <c r="K94" s="346">
        <f t="shared" si="17"/>
        <v>0</v>
      </c>
      <c r="L94" s="278"/>
      <c r="M94" s="278"/>
      <c r="N94"/>
    </row>
    <row r="95" spans="1:14" s="251" customFormat="1" ht="14.4" x14ac:dyDescent="0.3">
      <c r="A95" s="266" t="s">
        <v>273</v>
      </c>
      <c r="B95" s="267" t="s">
        <v>126</v>
      </c>
      <c r="C95" s="298" t="s">
        <v>80</v>
      </c>
      <c r="D95" s="288">
        <f>'Sch C'!D91</f>
        <v>0</v>
      </c>
      <c r="E95" s="285">
        <f>'Sch C'!E91</f>
        <v>0</v>
      </c>
      <c r="F95" s="285">
        <f>+'Sch C'!F91</f>
        <v>0</v>
      </c>
      <c r="G95" s="292">
        <f t="shared" ref="G95:G100" si="21">SUM(D95:F95)</f>
        <v>0</v>
      </c>
      <c r="H95" s="288"/>
      <c r="I95" s="285"/>
      <c r="J95" s="285">
        <f t="shared" ref="J95:J100" si="22">G95+H95+I95</f>
        <v>0</v>
      </c>
      <c r="K95" s="294">
        <f t="shared" si="17"/>
        <v>0</v>
      </c>
      <c r="L95" s="349">
        <f>'Sch C'!H91</f>
        <v>0</v>
      </c>
      <c r="M95" s="348">
        <f>'Sch C'!I91</f>
        <v>0</v>
      </c>
      <c r="N95"/>
    </row>
    <row r="96" spans="1:14" s="251" customFormat="1" ht="14.4" x14ac:dyDescent="0.3">
      <c r="A96" s="266" t="s">
        <v>273</v>
      </c>
      <c r="B96" s="267" t="s">
        <v>127</v>
      </c>
      <c r="C96" s="298" t="s">
        <v>99</v>
      </c>
      <c r="D96" s="288">
        <f>'Sch C'!D92</f>
        <v>0</v>
      </c>
      <c r="E96" s="285">
        <f>'Sch C'!E92</f>
        <v>0</v>
      </c>
      <c r="F96" s="285">
        <f>+'Sch C'!F92</f>
        <v>0</v>
      </c>
      <c r="G96" s="292">
        <f t="shared" si="21"/>
        <v>0</v>
      </c>
      <c r="H96" s="288"/>
      <c r="I96" s="285"/>
      <c r="J96" s="285">
        <f t="shared" si="22"/>
        <v>0</v>
      </c>
      <c r="K96" s="294">
        <f t="shared" si="17"/>
        <v>0</v>
      </c>
      <c r="L96" s="278"/>
      <c r="M96" s="278"/>
      <c r="N96"/>
    </row>
    <row r="97" spans="1:14" s="251" customFormat="1" ht="14.4" x14ac:dyDescent="0.3">
      <c r="A97" s="266" t="s">
        <v>273</v>
      </c>
      <c r="B97" s="267" t="s">
        <v>135</v>
      </c>
      <c r="C97" s="298" t="s">
        <v>82</v>
      </c>
      <c r="D97" s="288">
        <f>'Sch C'!D93</f>
        <v>0</v>
      </c>
      <c r="E97" s="285">
        <f>'Sch C'!E93</f>
        <v>0</v>
      </c>
      <c r="F97" s="285">
        <f>+'Sch C'!F93</f>
        <v>0</v>
      </c>
      <c r="G97" s="292">
        <f t="shared" si="21"/>
        <v>0</v>
      </c>
      <c r="H97" s="288"/>
      <c r="I97" s="285"/>
      <c r="J97" s="285">
        <f t="shared" si="22"/>
        <v>0</v>
      </c>
      <c r="K97" s="294">
        <f t="shared" si="17"/>
        <v>0</v>
      </c>
      <c r="L97" s="278"/>
      <c r="M97" s="278"/>
      <c r="N97"/>
    </row>
    <row r="98" spans="1:14" s="251" customFormat="1" ht="14.4" x14ac:dyDescent="0.3">
      <c r="A98" s="266" t="s">
        <v>273</v>
      </c>
      <c r="B98" s="267" t="s">
        <v>136</v>
      </c>
      <c r="C98" s="298" t="s">
        <v>580</v>
      </c>
      <c r="D98" s="288">
        <f>'Sch C'!D94</f>
        <v>0</v>
      </c>
      <c r="E98" s="285">
        <f>'Sch C'!E94</f>
        <v>0</v>
      </c>
      <c r="F98" s="285">
        <f>+'Sch C'!F94</f>
        <v>0</v>
      </c>
      <c r="G98" s="292">
        <f t="shared" si="21"/>
        <v>0</v>
      </c>
      <c r="H98" s="288"/>
      <c r="I98" s="285"/>
      <c r="J98" s="285">
        <f t="shared" si="22"/>
        <v>0</v>
      </c>
      <c r="K98" s="294">
        <f t="shared" si="17"/>
        <v>0</v>
      </c>
      <c r="L98" s="278"/>
      <c r="M98" s="278"/>
      <c r="N98"/>
    </row>
    <row r="99" spans="1:14" s="251" customFormat="1" ht="14.4" x14ac:dyDescent="0.3">
      <c r="A99" s="266" t="s">
        <v>273</v>
      </c>
      <c r="B99" s="267" t="s">
        <v>587</v>
      </c>
      <c r="C99" s="298" t="s">
        <v>90</v>
      </c>
      <c r="D99" s="288">
        <f>'Sch C'!D95</f>
        <v>0</v>
      </c>
      <c r="E99" s="285">
        <f>'Sch C'!E95</f>
        <v>0</v>
      </c>
      <c r="F99" s="285">
        <f>+'Sch C'!F95</f>
        <v>0</v>
      </c>
      <c r="G99" s="292">
        <f t="shared" si="21"/>
        <v>0</v>
      </c>
      <c r="H99" s="288"/>
      <c r="I99" s="285"/>
      <c r="J99" s="285">
        <f t="shared" si="22"/>
        <v>0</v>
      </c>
      <c r="K99" s="294">
        <f t="shared" si="17"/>
        <v>0</v>
      </c>
      <c r="L99" s="278"/>
      <c r="M99" s="278"/>
      <c r="N99"/>
    </row>
    <row r="100" spans="1:14" s="251" customFormat="1" ht="14.4" x14ac:dyDescent="0.3">
      <c r="A100" s="266" t="s">
        <v>273</v>
      </c>
      <c r="B100" s="267" t="s">
        <v>282</v>
      </c>
      <c r="C100" s="298" t="s">
        <v>569</v>
      </c>
      <c r="D100" s="288">
        <f>'Sch C'!D96</f>
        <v>0</v>
      </c>
      <c r="E100" s="285">
        <f>'Sch C'!E96</f>
        <v>0</v>
      </c>
      <c r="F100" s="285">
        <f>+'Sch C'!F96</f>
        <v>0</v>
      </c>
      <c r="G100" s="292">
        <f t="shared" si="21"/>
        <v>0</v>
      </c>
      <c r="H100" s="288"/>
      <c r="I100" s="285"/>
      <c r="J100" s="285">
        <f t="shared" si="22"/>
        <v>0</v>
      </c>
      <c r="K100" s="294">
        <f t="shared" si="17"/>
        <v>0</v>
      </c>
      <c r="L100" s="278"/>
      <c r="M100" s="278"/>
      <c r="N100"/>
    </row>
    <row r="101" spans="1:14" s="251" customFormat="1" ht="14.4" x14ac:dyDescent="0.3">
      <c r="A101" s="334" t="s">
        <v>273</v>
      </c>
      <c r="B101" s="335" t="s">
        <v>533</v>
      </c>
      <c r="C101" s="336" t="s">
        <v>588</v>
      </c>
      <c r="D101" s="337">
        <f t="shared" ref="D101:J101" si="23">SUM(D95:D100)</f>
        <v>0</v>
      </c>
      <c r="E101" s="249">
        <f t="shared" si="23"/>
        <v>0</v>
      </c>
      <c r="F101" s="249">
        <f t="shared" si="23"/>
        <v>0</v>
      </c>
      <c r="G101" s="338">
        <f t="shared" si="23"/>
        <v>0</v>
      </c>
      <c r="H101" s="344">
        <f t="shared" si="23"/>
        <v>0</v>
      </c>
      <c r="I101" s="345">
        <f t="shared" si="23"/>
        <v>0</v>
      </c>
      <c r="J101" s="345">
        <f t="shared" si="23"/>
        <v>0</v>
      </c>
      <c r="K101" s="346">
        <f t="shared" si="17"/>
        <v>0</v>
      </c>
      <c r="L101" s="278"/>
      <c r="M101" s="278"/>
      <c r="N101"/>
    </row>
    <row r="102" spans="1:14" s="251" customFormat="1" ht="14.4" x14ac:dyDescent="0.3">
      <c r="A102" s="266" t="s">
        <v>274</v>
      </c>
      <c r="B102" s="267" t="s">
        <v>126</v>
      </c>
      <c r="C102" s="298" t="s">
        <v>80</v>
      </c>
      <c r="D102" s="288">
        <f>'Sch C'!D100</f>
        <v>0</v>
      </c>
      <c r="E102" s="285">
        <f>'Sch C'!E100</f>
        <v>0</v>
      </c>
      <c r="F102" s="285">
        <f>+'Sch C'!F100</f>
        <v>0</v>
      </c>
      <c r="G102" s="292">
        <f t="shared" ref="G102:G106" si="24">SUM(D102:F102)</f>
        <v>0</v>
      </c>
      <c r="H102" s="288"/>
      <c r="I102" s="285"/>
      <c r="J102" s="285">
        <f t="shared" ref="J102:J106" si="25">G102+H102+I102</f>
        <v>0</v>
      </c>
      <c r="K102" s="294">
        <f t="shared" si="17"/>
        <v>0</v>
      </c>
      <c r="L102" s="349">
        <f>'Sch C'!H100</f>
        <v>0</v>
      </c>
      <c r="M102" s="348">
        <f>'Sch C'!I100</f>
        <v>0</v>
      </c>
      <c r="N102"/>
    </row>
    <row r="103" spans="1:14" s="251" customFormat="1" ht="14.4" x14ac:dyDescent="0.3">
      <c r="A103" s="266" t="s">
        <v>274</v>
      </c>
      <c r="B103" s="267" t="s">
        <v>127</v>
      </c>
      <c r="C103" s="298" t="s">
        <v>89</v>
      </c>
      <c r="D103" s="288">
        <f>'Sch C'!D101</f>
        <v>0</v>
      </c>
      <c r="E103" s="285">
        <f>'Sch C'!E101</f>
        <v>0</v>
      </c>
      <c r="F103" s="285">
        <f>+'Sch C'!F101</f>
        <v>0</v>
      </c>
      <c r="G103" s="292">
        <f t="shared" si="24"/>
        <v>0</v>
      </c>
      <c r="H103" s="288"/>
      <c r="I103" s="285"/>
      <c r="J103" s="285">
        <f t="shared" si="25"/>
        <v>0</v>
      </c>
      <c r="K103" s="294">
        <f t="shared" si="17"/>
        <v>0</v>
      </c>
      <c r="L103" s="278"/>
      <c r="M103" s="278"/>
      <c r="N103"/>
    </row>
    <row r="104" spans="1:14" s="251" customFormat="1" ht="14.4" x14ac:dyDescent="0.3">
      <c r="A104" s="266" t="s">
        <v>274</v>
      </c>
      <c r="B104" s="267" t="s">
        <v>135</v>
      </c>
      <c r="C104" s="298" t="s">
        <v>82</v>
      </c>
      <c r="D104" s="288">
        <f>'Sch C'!D102</f>
        <v>0</v>
      </c>
      <c r="E104" s="285">
        <f>'Sch C'!E102</f>
        <v>0</v>
      </c>
      <c r="F104" s="285">
        <f>+'Sch C'!F102</f>
        <v>0</v>
      </c>
      <c r="G104" s="292">
        <f t="shared" si="24"/>
        <v>0</v>
      </c>
      <c r="H104" s="288"/>
      <c r="I104" s="285"/>
      <c r="J104" s="285">
        <f t="shared" si="25"/>
        <v>0</v>
      </c>
      <c r="K104" s="294">
        <f t="shared" si="17"/>
        <v>0</v>
      </c>
      <c r="L104" s="278"/>
      <c r="M104" s="278"/>
      <c r="N104"/>
    </row>
    <row r="105" spans="1:14" s="251" customFormat="1" ht="14.4" x14ac:dyDescent="0.3">
      <c r="A105" s="266" t="s">
        <v>274</v>
      </c>
      <c r="B105" s="267" t="s">
        <v>136</v>
      </c>
      <c r="C105" s="298" t="s">
        <v>589</v>
      </c>
      <c r="D105" s="288">
        <f>'Sch C'!D103</f>
        <v>0</v>
      </c>
      <c r="E105" s="285">
        <f>'Sch C'!E103</f>
        <v>0</v>
      </c>
      <c r="F105" s="285">
        <f>+'Sch C'!F103</f>
        <v>0</v>
      </c>
      <c r="G105" s="292">
        <f t="shared" si="24"/>
        <v>0</v>
      </c>
      <c r="H105" s="288"/>
      <c r="I105" s="285"/>
      <c r="J105" s="285">
        <f t="shared" si="25"/>
        <v>0</v>
      </c>
      <c r="K105" s="294">
        <f t="shared" si="17"/>
        <v>0</v>
      </c>
      <c r="L105" s="278"/>
      <c r="M105" s="278"/>
      <c r="N105"/>
    </row>
    <row r="106" spans="1:14" s="251" customFormat="1" ht="14.4" x14ac:dyDescent="0.3">
      <c r="A106" s="266" t="s">
        <v>274</v>
      </c>
      <c r="B106" s="267" t="s">
        <v>282</v>
      </c>
      <c r="C106" s="298" t="s">
        <v>569</v>
      </c>
      <c r="D106" s="288">
        <f>'Sch C'!D104</f>
        <v>0</v>
      </c>
      <c r="E106" s="285">
        <f>'Sch C'!E104</f>
        <v>0</v>
      </c>
      <c r="F106" s="285">
        <f>+'Sch C'!F104</f>
        <v>0</v>
      </c>
      <c r="G106" s="292">
        <f t="shared" si="24"/>
        <v>0</v>
      </c>
      <c r="H106" s="288"/>
      <c r="I106" s="285"/>
      <c r="J106" s="285">
        <f t="shared" si="25"/>
        <v>0</v>
      </c>
      <c r="K106" s="294">
        <f t="shared" si="17"/>
        <v>0</v>
      </c>
      <c r="L106" s="278"/>
      <c r="M106" s="278"/>
      <c r="N106"/>
    </row>
    <row r="107" spans="1:14" s="251" customFormat="1" ht="14.4" x14ac:dyDescent="0.3">
      <c r="A107" s="334" t="s">
        <v>274</v>
      </c>
      <c r="B107" s="335" t="s">
        <v>533</v>
      </c>
      <c r="C107" s="336" t="s">
        <v>590</v>
      </c>
      <c r="D107" s="337">
        <f t="shared" ref="D107:J107" si="26">SUM(D102:D106)</f>
        <v>0</v>
      </c>
      <c r="E107" s="249">
        <f t="shared" si="26"/>
        <v>0</v>
      </c>
      <c r="F107" s="249">
        <f t="shared" si="26"/>
        <v>0</v>
      </c>
      <c r="G107" s="338">
        <f t="shared" si="26"/>
        <v>0</v>
      </c>
      <c r="H107" s="344">
        <f t="shared" si="26"/>
        <v>0</v>
      </c>
      <c r="I107" s="345">
        <f t="shared" si="26"/>
        <v>0</v>
      </c>
      <c r="J107" s="345">
        <f t="shared" si="26"/>
        <v>0</v>
      </c>
      <c r="K107" s="346">
        <f t="shared" si="17"/>
        <v>0</v>
      </c>
      <c r="L107" s="278"/>
      <c r="M107" s="278"/>
      <c r="N107"/>
    </row>
    <row r="108" spans="1:14" s="251" customFormat="1" ht="14.4" x14ac:dyDescent="0.3">
      <c r="A108" s="272" t="s">
        <v>275</v>
      </c>
      <c r="B108" s="273" t="s">
        <v>591</v>
      </c>
      <c r="C108" s="298" t="s">
        <v>592</v>
      </c>
      <c r="D108" s="288">
        <f>'Sch C'!D109</f>
        <v>0</v>
      </c>
      <c r="E108" s="285">
        <f>'Sch C'!E109</f>
        <v>0</v>
      </c>
      <c r="F108" s="285">
        <f>+'Sch C'!F109</f>
        <v>0</v>
      </c>
      <c r="G108" s="292">
        <f t="shared" ref="G108:G112" si="27">SUM(D108:F108)</f>
        <v>0</v>
      </c>
      <c r="H108" s="288"/>
      <c r="I108" s="285"/>
      <c r="J108" s="285">
        <f t="shared" ref="J108:J112" si="28">G108+H108+I108</f>
        <v>0</v>
      </c>
      <c r="K108" s="294">
        <f t="shared" si="17"/>
        <v>0</v>
      </c>
      <c r="L108" s="349">
        <f>'Sch C'!H109</f>
        <v>0</v>
      </c>
      <c r="M108" s="348">
        <f>'Sch C'!I109</f>
        <v>0</v>
      </c>
      <c r="N108"/>
    </row>
    <row r="109" spans="1:14" s="251" customFormat="1" ht="14.4" x14ac:dyDescent="0.3">
      <c r="A109" s="272" t="s">
        <v>275</v>
      </c>
      <c r="B109" s="273" t="s">
        <v>593</v>
      </c>
      <c r="C109" s="298" t="s">
        <v>594</v>
      </c>
      <c r="D109" s="288">
        <f>'Sch C'!D110</f>
        <v>0</v>
      </c>
      <c r="E109" s="285">
        <f>'Sch C'!E110</f>
        <v>0</v>
      </c>
      <c r="F109" s="285">
        <f>+'Sch C'!F110</f>
        <v>0</v>
      </c>
      <c r="G109" s="292">
        <f t="shared" si="27"/>
        <v>0</v>
      </c>
      <c r="H109" s="288"/>
      <c r="I109" s="285"/>
      <c r="J109" s="285">
        <f t="shared" si="28"/>
        <v>0</v>
      </c>
      <c r="K109" s="294">
        <f t="shared" si="17"/>
        <v>0</v>
      </c>
      <c r="L109" s="349">
        <f>'Sch C'!H110</f>
        <v>0</v>
      </c>
      <c r="M109" s="348">
        <f>'Sch C'!I110</f>
        <v>0</v>
      </c>
      <c r="N109"/>
    </row>
    <row r="110" spans="1:14" s="251" customFormat="1" ht="14.4" x14ac:dyDescent="0.3">
      <c r="A110" s="272" t="s">
        <v>275</v>
      </c>
      <c r="B110" s="273" t="s">
        <v>595</v>
      </c>
      <c r="C110" s="298" t="s">
        <v>596</v>
      </c>
      <c r="D110" s="288">
        <f>'Sch C'!D111</f>
        <v>0</v>
      </c>
      <c r="E110" s="285">
        <f>'Sch C'!E111</f>
        <v>0</v>
      </c>
      <c r="F110" s="285">
        <f>+'Sch C'!F111</f>
        <v>0</v>
      </c>
      <c r="G110" s="292">
        <f t="shared" si="27"/>
        <v>0</v>
      </c>
      <c r="H110" s="288"/>
      <c r="I110" s="285"/>
      <c r="J110" s="285">
        <f t="shared" si="28"/>
        <v>0</v>
      </c>
      <c r="K110" s="294">
        <f t="shared" si="17"/>
        <v>0</v>
      </c>
      <c r="L110" s="349">
        <f>'Sch C'!H111</f>
        <v>0</v>
      </c>
      <c r="M110" s="348">
        <f>'Sch C'!I111</f>
        <v>0</v>
      </c>
      <c r="N110"/>
    </row>
    <row r="111" spans="1:14" s="251" customFormat="1" ht="14.4" x14ac:dyDescent="0.3">
      <c r="A111" s="266" t="s">
        <v>275</v>
      </c>
      <c r="B111" s="267" t="s">
        <v>597</v>
      </c>
      <c r="C111" s="298" t="s">
        <v>598</v>
      </c>
      <c r="D111" s="288">
        <f>'Sch C'!D112</f>
        <v>0</v>
      </c>
      <c r="E111" s="285">
        <f>'Sch C'!E112</f>
        <v>0</v>
      </c>
      <c r="F111" s="285">
        <f>+'Sch C'!F112</f>
        <v>0</v>
      </c>
      <c r="G111" s="292">
        <f t="shared" si="27"/>
        <v>0</v>
      </c>
      <c r="H111" s="288"/>
      <c r="I111" s="285"/>
      <c r="J111" s="285">
        <f t="shared" si="28"/>
        <v>0</v>
      </c>
      <c r="K111" s="294">
        <f t="shared" si="17"/>
        <v>0</v>
      </c>
      <c r="L111" s="349">
        <f>'Sch C'!H112</f>
        <v>0</v>
      </c>
      <c r="M111" s="348">
        <f>'Sch C'!I112</f>
        <v>0</v>
      </c>
      <c r="N111"/>
    </row>
    <row r="112" spans="1:14" s="251" customFormat="1" ht="14.4" x14ac:dyDescent="0.3">
      <c r="A112" s="266" t="s">
        <v>275</v>
      </c>
      <c r="B112" s="267" t="s">
        <v>599</v>
      </c>
      <c r="C112" s="298" t="s">
        <v>600</v>
      </c>
      <c r="D112" s="288">
        <f>'Sch C'!D113</f>
        <v>0</v>
      </c>
      <c r="E112" s="285">
        <f>'Sch C'!E113</f>
        <v>0</v>
      </c>
      <c r="F112" s="285">
        <f>+'Sch C'!F113</f>
        <v>0</v>
      </c>
      <c r="G112" s="292">
        <f t="shared" si="27"/>
        <v>0</v>
      </c>
      <c r="H112" s="288"/>
      <c r="I112" s="285"/>
      <c r="J112" s="285">
        <f t="shared" si="28"/>
        <v>0</v>
      </c>
      <c r="K112" s="294">
        <f t="shared" si="17"/>
        <v>0</v>
      </c>
      <c r="L112" s="349">
        <f>'Sch C'!H113</f>
        <v>0</v>
      </c>
      <c r="M112" s="348">
        <f>'Sch C'!I113</f>
        <v>0</v>
      </c>
      <c r="N112"/>
    </row>
    <row r="113" spans="1:14" s="251" customFormat="1" ht="14.4" x14ac:dyDescent="0.3">
      <c r="A113" s="266" t="s">
        <v>275</v>
      </c>
      <c r="B113" s="267" t="s">
        <v>601</v>
      </c>
      <c r="C113" s="298" t="s">
        <v>602</v>
      </c>
      <c r="D113" s="288">
        <f>'Sch C'!D115</f>
        <v>0</v>
      </c>
      <c r="E113" s="285">
        <f>'Sch C'!E115</f>
        <v>0</v>
      </c>
      <c r="F113" s="285">
        <f>+'Sch C'!F115</f>
        <v>0</v>
      </c>
      <c r="G113" s="292">
        <f t="shared" ref="G113:G117" si="29">SUM(D113:F113)</f>
        <v>0</v>
      </c>
      <c r="H113" s="288"/>
      <c r="I113" s="285"/>
      <c r="J113" s="285">
        <f t="shared" ref="J113:J117" si="30">G113+H113+I113</f>
        <v>0</v>
      </c>
      <c r="K113" s="294">
        <f t="shared" si="17"/>
        <v>0</v>
      </c>
      <c r="L113" s="280"/>
      <c r="M113" s="280"/>
      <c r="N113"/>
    </row>
    <row r="114" spans="1:14" s="251" customFormat="1" ht="14.4" x14ac:dyDescent="0.3">
      <c r="A114" s="266" t="s">
        <v>275</v>
      </c>
      <c r="B114" s="267" t="s">
        <v>603</v>
      </c>
      <c r="C114" s="298" t="s">
        <v>604</v>
      </c>
      <c r="D114" s="288">
        <f>'Sch C'!D116</f>
        <v>0</v>
      </c>
      <c r="E114" s="285">
        <f>'Sch C'!E116</f>
        <v>0</v>
      </c>
      <c r="F114" s="285">
        <f>+'Sch C'!F116</f>
        <v>0</v>
      </c>
      <c r="G114" s="292">
        <f t="shared" si="29"/>
        <v>0</v>
      </c>
      <c r="H114" s="288"/>
      <c r="I114" s="285"/>
      <c r="J114" s="285">
        <f t="shared" si="30"/>
        <v>0</v>
      </c>
      <c r="K114" s="294">
        <f t="shared" si="17"/>
        <v>0</v>
      </c>
      <c r="L114" s="280"/>
      <c r="M114" s="280"/>
      <c r="N114"/>
    </row>
    <row r="115" spans="1:14" s="251" customFormat="1" ht="14.4" x14ac:dyDescent="0.3">
      <c r="A115" s="272" t="s">
        <v>275</v>
      </c>
      <c r="B115" s="273" t="s">
        <v>605</v>
      </c>
      <c r="C115" s="298" t="s">
        <v>606</v>
      </c>
      <c r="D115" s="288">
        <f>'Sch C'!D117</f>
        <v>0</v>
      </c>
      <c r="E115" s="285">
        <f>'Sch C'!E117</f>
        <v>0</v>
      </c>
      <c r="F115" s="285">
        <f>+'Sch C'!F117</f>
        <v>0</v>
      </c>
      <c r="G115" s="292">
        <f t="shared" si="29"/>
        <v>0</v>
      </c>
      <c r="H115" s="288"/>
      <c r="I115" s="285"/>
      <c r="J115" s="285">
        <f t="shared" si="30"/>
        <v>0</v>
      </c>
      <c r="K115" s="294">
        <f t="shared" si="17"/>
        <v>0</v>
      </c>
      <c r="L115" s="278"/>
      <c r="M115" s="278"/>
      <c r="N115"/>
    </row>
    <row r="116" spans="1:14" s="251" customFormat="1" ht="14.4" x14ac:dyDescent="0.3">
      <c r="A116" s="272" t="s">
        <v>275</v>
      </c>
      <c r="B116" s="273" t="s">
        <v>607</v>
      </c>
      <c r="C116" s="298" t="s">
        <v>608</v>
      </c>
      <c r="D116" s="288">
        <f>'Sch C'!D118</f>
        <v>0</v>
      </c>
      <c r="E116" s="285">
        <f>'Sch C'!E118</f>
        <v>0</v>
      </c>
      <c r="F116" s="285">
        <f>+'Sch C'!F118</f>
        <v>0</v>
      </c>
      <c r="G116" s="292">
        <f t="shared" si="29"/>
        <v>0</v>
      </c>
      <c r="H116" s="288"/>
      <c r="I116" s="285"/>
      <c r="J116" s="285">
        <f t="shared" si="30"/>
        <v>0</v>
      </c>
      <c r="K116" s="294">
        <f t="shared" si="17"/>
        <v>0</v>
      </c>
      <c r="L116" s="278"/>
      <c r="M116" s="278"/>
      <c r="N116"/>
    </row>
    <row r="117" spans="1:14" s="251" customFormat="1" ht="14.4" x14ac:dyDescent="0.3">
      <c r="A117" s="272" t="s">
        <v>275</v>
      </c>
      <c r="B117" s="273" t="s">
        <v>609</v>
      </c>
      <c r="C117" s="298" t="s">
        <v>610</v>
      </c>
      <c r="D117" s="288">
        <f>'Sch C'!D119</f>
        <v>0</v>
      </c>
      <c r="E117" s="285">
        <f>'Sch C'!E119</f>
        <v>0</v>
      </c>
      <c r="F117" s="285">
        <f>+'Sch C'!F119</f>
        <v>0</v>
      </c>
      <c r="G117" s="292">
        <f t="shared" si="29"/>
        <v>0</v>
      </c>
      <c r="H117" s="288"/>
      <c r="I117" s="285"/>
      <c r="J117" s="285">
        <f t="shared" si="30"/>
        <v>0</v>
      </c>
      <c r="K117" s="294">
        <f t="shared" si="17"/>
        <v>0</v>
      </c>
      <c r="L117" s="278"/>
      <c r="M117" s="278"/>
      <c r="N117"/>
    </row>
    <row r="118" spans="1:14" s="251" customFormat="1" ht="14.4" x14ac:dyDescent="0.3">
      <c r="A118" s="266" t="s">
        <v>275</v>
      </c>
      <c r="B118" s="267" t="s">
        <v>611</v>
      </c>
      <c r="C118" s="298" t="s">
        <v>612</v>
      </c>
      <c r="D118" s="288">
        <f>'Sch C'!D121</f>
        <v>0</v>
      </c>
      <c r="E118" s="285">
        <f>'Sch C'!E121</f>
        <v>0</v>
      </c>
      <c r="F118" s="285">
        <f>+'Sch C'!F121</f>
        <v>0</v>
      </c>
      <c r="G118" s="292">
        <f t="shared" ref="G118:G121" si="31">SUM(D118:F118)</f>
        <v>0</v>
      </c>
      <c r="H118" s="288"/>
      <c r="I118" s="285"/>
      <c r="J118" s="285">
        <f t="shared" ref="J118:J121" si="32">G118+H118+I118</f>
        <v>0</v>
      </c>
      <c r="K118" s="294">
        <f t="shared" si="17"/>
        <v>0</v>
      </c>
      <c r="L118" s="349">
        <f>'Sch C'!H121</f>
        <v>0</v>
      </c>
      <c r="M118" s="348">
        <f>'Sch C'!I121</f>
        <v>0</v>
      </c>
      <c r="N118"/>
    </row>
    <row r="119" spans="1:14" s="251" customFormat="1" ht="14.4" x14ac:dyDescent="0.3">
      <c r="A119" s="266" t="s">
        <v>275</v>
      </c>
      <c r="B119" s="267" t="s">
        <v>613</v>
      </c>
      <c r="C119" s="298" t="s">
        <v>614</v>
      </c>
      <c r="D119" s="288">
        <f>'Sch C'!D122</f>
        <v>0</v>
      </c>
      <c r="E119" s="285">
        <f>'Sch C'!E122</f>
        <v>0</v>
      </c>
      <c r="F119" s="285">
        <f>+'Sch C'!F122</f>
        <v>0</v>
      </c>
      <c r="G119" s="292">
        <f t="shared" si="31"/>
        <v>0</v>
      </c>
      <c r="H119" s="288"/>
      <c r="I119" s="285"/>
      <c r="J119" s="285">
        <f t="shared" si="32"/>
        <v>0</v>
      </c>
      <c r="K119" s="294">
        <f t="shared" ref="K119:K150" si="33">IF($J$184=0,0,J119/$J$184)</f>
        <v>0</v>
      </c>
      <c r="L119" s="349">
        <f>'Sch C'!H122</f>
        <v>0</v>
      </c>
      <c r="M119" s="348">
        <f>'Sch C'!I122</f>
        <v>0</v>
      </c>
      <c r="N119"/>
    </row>
    <row r="120" spans="1:14" s="251" customFormat="1" ht="14.4" x14ac:dyDescent="0.3">
      <c r="A120" s="266" t="s">
        <v>275</v>
      </c>
      <c r="B120" s="267" t="s">
        <v>615</v>
      </c>
      <c r="C120" s="298" t="s">
        <v>616</v>
      </c>
      <c r="D120" s="288">
        <f>'Sch C'!D123</f>
        <v>0</v>
      </c>
      <c r="E120" s="285">
        <f>'Sch C'!E123</f>
        <v>0</v>
      </c>
      <c r="F120" s="285">
        <f>+'Sch C'!F123</f>
        <v>0</v>
      </c>
      <c r="G120" s="292">
        <f t="shared" si="31"/>
        <v>0</v>
      </c>
      <c r="H120" s="288"/>
      <c r="I120" s="285"/>
      <c r="J120" s="285">
        <f t="shared" si="32"/>
        <v>0</v>
      </c>
      <c r="K120" s="294">
        <f t="shared" si="33"/>
        <v>0</v>
      </c>
      <c r="L120" s="349">
        <f>'Sch C'!H123</f>
        <v>0</v>
      </c>
      <c r="M120" s="348">
        <f>'Sch C'!I123</f>
        <v>0</v>
      </c>
      <c r="N120"/>
    </row>
    <row r="121" spans="1:14" s="251" customFormat="1" ht="14.4" x14ac:dyDescent="0.3">
      <c r="A121" s="266" t="s">
        <v>275</v>
      </c>
      <c r="B121" s="267" t="s">
        <v>617</v>
      </c>
      <c r="C121" s="298" t="s">
        <v>618</v>
      </c>
      <c r="D121" s="288">
        <f>'Sch C'!D124</f>
        <v>0</v>
      </c>
      <c r="E121" s="285">
        <f>'Sch C'!E124</f>
        <v>0</v>
      </c>
      <c r="F121" s="285">
        <f>+'Sch C'!F124</f>
        <v>0</v>
      </c>
      <c r="G121" s="292">
        <f t="shared" si="31"/>
        <v>0</v>
      </c>
      <c r="H121" s="288"/>
      <c r="I121" s="285"/>
      <c r="J121" s="285">
        <f t="shared" si="32"/>
        <v>0</v>
      </c>
      <c r="K121" s="294">
        <f t="shared" si="33"/>
        <v>0</v>
      </c>
      <c r="L121" s="349">
        <f>'Sch C'!H124</f>
        <v>0</v>
      </c>
      <c r="M121" s="348">
        <f>'Sch C'!I124</f>
        <v>0</v>
      </c>
      <c r="N121"/>
    </row>
    <row r="122" spans="1:14" s="251" customFormat="1" ht="14.4" x14ac:dyDescent="0.3">
      <c r="A122" s="266" t="s">
        <v>275</v>
      </c>
      <c r="B122" s="267" t="s">
        <v>619</v>
      </c>
      <c r="C122" s="298" t="s">
        <v>620</v>
      </c>
      <c r="D122" s="288">
        <f>'Sch C'!D126</f>
        <v>0</v>
      </c>
      <c r="E122" s="285">
        <f>'Sch C'!E126</f>
        <v>0</v>
      </c>
      <c r="F122" s="285">
        <f>+'Sch C'!F126</f>
        <v>0</v>
      </c>
      <c r="G122" s="292">
        <f t="shared" ref="G122:G125" si="34">SUM(D122:F122)</f>
        <v>0</v>
      </c>
      <c r="H122" s="288"/>
      <c r="I122" s="285"/>
      <c r="J122" s="285">
        <f t="shared" ref="J122:J125" si="35">G122+H122+I122</f>
        <v>0</v>
      </c>
      <c r="K122" s="294">
        <f t="shared" si="33"/>
        <v>0</v>
      </c>
      <c r="L122" s="278"/>
      <c r="M122" s="278"/>
      <c r="N122"/>
    </row>
    <row r="123" spans="1:14" s="251" customFormat="1" ht="14.4" x14ac:dyDescent="0.3">
      <c r="A123" s="266" t="s">
        <v>275</v>
      </c>
      <c r="B123" s="267" t="s">
        <v>621</v>
      </c>
      <c r="C123" s="298" t="s">
        <v>622</v>
      </c>
      <c r="D123" s="288">
        <f>'Sch C'!D127</f>
        <v>0</v>
      </c>
      <c r="E123" s="285">
        <f>'Sch C'!E127</f>
        <v>0</v>
      </c>
      <c r="F123" s="285">
        <f>+'Sch C'!F127</f>
        <v>0</v>
      </c>
      <c r="G123" s="292">
        <f t="shared" si="34"/>
        <v>0</v>
      </c>
      <c r="H123" s="288"/>
      <c r="I123" s="285"/>
      <c r="J123" s="285">
        <f t="shared" si="35"/>
        <v>0</v>
      </c>
      <c r="K123" s="294">
        <f t="shared" si="33"/>
        <v>0</v>
      </c>
      <c r="L123" s="278"/>
      <c r="M123" s="278"/>
      <c r="N123"/>
    </row>
    <row r="124" spans="1:14" s="251" customFormat="1" ht="14.4" x14ac:dyDescent="0.3">
      <c r="A124" s="266" t="s">
        <v>275</v>
      </c>
      <c r="B124" s="267" t="s">
        <v>623</v>
      </c>
      <c r="C124" s="298" t="s">
        <v>624</v>
      </c>
      <c r="D124" s="288">
        <f>'Sch C'!D128</f>
        <v>0</v>
      </c>
      <c r="E124" s="285">
        <f>'Sch C'!E128</f>
        <v>0</v>
      </c>
      <c r="F124" s="285">
        <f>+'Sch C'!F128</f>
        <v>0</v>
      </c>
      <c r="G124" s="292">
        <f t="shared" si="34"/>
        <v>0</v>
      </c>
      <c r="H124" s="288"/>
      <c r="I124" s="285"/>
      <c r="J124" s="285">
        <f t="shared" si="35"/>
        <v>0</v>
      </c>
      <c r="K124" s="294">
        <f t="shared" si="33"/>
        <v>0</v>
      </c>
      <c r="L124" s="278"/>
      <c r="M124" s="278"/>
      <c r="N124"/>
    </row>
    <row r="125" spans="1:14" s="251" customFormat="1" ht="14.4" x14ac:dyDescent="0.3">
      <c r="A125" s="266" t="s">
        <v>275</v>
      </c>
      <c r="B125" s="267" t="s">
        <v>625</v>
      </c>
      <c r="C125" s="298" t="s">
        <v>626</v>
      </c>
      <c r="D125" s="288">
        <f>'Sch C'!D129</f>
        <v>0</v>
      </c>
      <c r="E125" s="285">
        <f>'Sch C'!E129</f>
        <v>0</v>
      </c>
      <c r="F125" s="285">
        <f>+'Sch C'!F129</f>
        <v>0</v>
      </c>
      <c r="G125" s="292">
        <f t="shared" si="34"/>
        <v>0</v>
      </c>
      <c r="H125" s="288"/>
      <c r="I125" s="285"/>
      <c r="J125" s="285">
        <f t="shared" si="35"/>
        <v>0</v>
      </c>
      <c r="K125" s="294">
        <f t="shared" si="33"/>
        <v>0</v>
      </c>
    </row>
    <row r="126" spans="1:14" s="251" customFormat="1" ht="14.4" x14ac:dyDescent="0.3">
      <c r="A126" s="266" t="s">
        <v>275</v>
      </c>
      <c r="B126" s="267" t="s">
        <v>627</v>
      </c>
      <c r="C126" s="298" t="s">
        <v>628</v>
      </c>
      <c r="D126" s="288">
        <f>'Sch C'!D131</f>
        <v>0</v>
      </c>
      <c r="E126" s="285">
        <f>'Sch C'!E131</f>
        <v>0</v>
      </c>
      <c r="F126" s="285">
        <f>+'Sch C'!F131</f>
        <v>0</v>
      </c>
      <c r="G126" s="292">
        <f t="shared" ref="G126:G134" si="36">SUM(D126:F126)</f>
        <v>0</v>
      </c>
      <c r="H126" s="288"/>
      <c r="I126" s="285"/>
      <c r="J126" s="285">
        <f t="shared" ref="J126:J134" si="37">G126+H126+I126</f>
        <v>0</v>
      </c>
      <c r="K126" s="294">
        <f t="shared" si="33"/>
        <v>0</v>
      </c>
      <c r="L126" s="349">
        <f>'Sch C'!H131</f>
        <v>0</v>
      </c>
      <c r="M126" s="348">
        <f>'Sch C'!I131</f>
        <v>0</v>
      </c>
      <c r="N126"/>
    </row>
    <row r="127" spans="1:14" s="251" customFormat="1" ht="14.4" x14ac:dyDescent="0.3">
      <c r="A127" s="266" t="s">
        <v>275</v>
      </c>
      <c r="B127" s="267" t="s">
        <v>629</v>
      </c>
      <c r="C127" s="298" t="s">
        <v>630</v>
      </c>
      <c r="D127" s="288">
        <f>'Sch C'!D132</f>
        <v>0</v>
      </c>
      <c r="E127" s="285">
        <f>'Sch C'!E132</f>
        <v>0</v>
      </c>
      <c r="F127" s="285">
        <f>+'Sch C'!F132</f>
        <v>0</v>
      </c>
      <c r="G127" s="292">
        <f t="shared" si="36"/>
        <v>0</v>
      </c>
      <c r="H127" s="288"/>
      <c r="I127" s="285"/>
      <c r="J127" s="285">
        <f t="shared" si="37"/>
        <v>0</v>
      </c>
      <c r="K127" s="294">
        <f t="shared" si="33"/>
        <v>0</v>
      </c>
      <c r="L127" s="349">
        <f>'Sch C'!H132</f>
        <v>0</v>
      </c>
      <c r="M127" s="348">
        <f>'Sch C'!I132</f>
        <v>0</v>
      </c>
      <c r="N127"/>
    </row>
    <row r="128" spans="1:14" s="251" customFormat="1" ht="14.4" x14ac:dyDescent="0.3">
      <c r="A128" s="266" t="s">
        <v>275</v>
      </c>
      <c r="B128" s="267" t="s">
        <v>631</v>
      </c>
      <c r="C128" s="298" t="s">
        <v>632</v>
      </c>
      <c r="D128" s="288">
        <f>'Sch C'!D133</f>
        <v>0</v>
      </c>
      <c r="E128" s="285">
        <f>'Sch C'!E133</f>
        <v>0</v>
      </c>
      <c r="F128" s="285">
        <f>+'Sch C'!F133</f>
        <v>0</v>
      </c>
      <c r="G128" s="292">
        <f t="shared" si="36"/>
        <v>0</v>
      </c>
      <c r="H128" s="288"/>
      <c r="I128" s="285"/>
      <c r="J128" s="285">
        <f t="shared" si="37"/>
        <v>0</v>
      </c>
      <c r="K128" s="294">
        <f t="shared" si="33"/>
        <v>0</v>
      </c>
      <c r="L128" s="349">
        <f>'Sch C'!H133</f>
        <v>0</v>
      </c>
      <c r="M128" s="348">
        <f>'Sch C'!I133</f>
        <v>0</v>
      </c>
      <c r="N128"/>
    </row>
    <row r="129" spans="1:14" s="251" customFormat="1" ht="14.4" x14ac:dyDescent="0.3">
      <c r="A129" s="266" t="s">
        <v>275</v>
      </c>
      <c r="B129" s="267" t="s">
        <v>633</v>
      </c>
      <c r="C129" s="298" t="s">
        <v>634</v>
      </c>
      <c r="D129" s="288">
        <f>'Sch C'!D134</f>
        <v>0</v>
      </c>
      <c r="E129" s="285">
        <f>'Sch C'!E134</f>
        <v>0</v>
      </c>
      <c r="F129" s="285">
        <f>+'Sch C'!F134</f>
        <v>0</v>
      </c>
      <c r="G129" s="292">
        <f t="shared" si="36"/>
        <v>0</v>
      </c>
      <c r="H129" s="288"/>
      <c r="I129" s="285"/>
      <c r="J129" s="285">
        <f t="shared" si="37"/>
        <v>0</v>
      </c>
      <c r="K129" s="294">
        <f t="shared" si="33"/>
        <v>0</v>
      </c>
      <c r="L129" s="349">
        <f>'Sch C'!H134</f>
        <v>0</v>
      </c>
      <c r="M129" s="348">
        <f>'Sch C'!I134</f>
        <v>0</v>
      </c>
      <c r="N129"/>
    </row>
    <row r="130" spans="1:14" s="251" customFormat="1" ht="14.4" x14ac:dyDescent="0.3">
      <c r="A130" s="266" t="s">
        <v>275</v>
      </c>
      <c r="B130" s="267" t="s">
        <v>635</v>
      </c>
      <c r="C130" s="298" t="s">
        <v>636</v>
      </c>
      <c r="D130" s="288">
        <f>'Sch C'!D135</f>
        <v>0</v>
      </c>
      <c r="E130" s="285">
        <f>'Sch C'!E135</f>
        <v>0</v>
      </c>
      <c r="F130" s="285">
        <f>+'Sch C'!F135</f>
        <v>0</v>
      </c>
      <c r="G130" s="292">
        <f t="shared" si="36"/>
        <v>0</v>
      </c>
      <c r="H130" s="288"/>
      <c r="I130" s="285"/>
      <c r="J130" s="285">
        <f t="shared" si="37"/>
        <v>0</v>
      </c>
      <c r="K130" s="294">
        <f t="shared" si="33"/>
        <v>0</v>
      </c>
      <c r="L130" s="349">
        <f>'Sch C'!H135</f>
        <v>0</v>
      </c>
      <c r="M130" s="348">
        <f>'Sch C'!I135</f>
        <v>0</v>
      </c>
      <c r="N130"/>
    </row>
    <row r="131" spans="1:14" s="251" customFormat="1" ht="14.4" x14ac:dyDescent="0.3">
      <c r="A131" s="266" t="s">
        <v>275</v>
      </c>
      <c r="B131" s="267" t="s">
        <v>135</v>
      </c>
      <c r="C131" s="298" t="s">
        <v>94</v>
      </c>
      <c r="D131" s="288">
        <f>'Sch C'!D136</f>
        <v>0</v>
      </c>
      <c r="E131" s="285">
        <f>'Sch C'!E136</f>
        <v>0</v>
      </c>
      <c r="F131" s="285">
        <f>+'Sch C'!F136</f>
        <v>0</v>
      </c>
      <c r="G131" s="292">
        <f t="shared" si="36"/>
        <v>0</v>
      </c>
      <c r="H131" s="288"/>
      <c r="I131" s="285"/>
      <c r="J131" s="285">
        <f t="shared" si="37"/>
        <v>0</v>
      </c>
      <c r="K131" s="294">
        <f t="shared" si="33"/>
        <v>0</v>
      </c>
      <c r="L131" s="278"/>
      <c r="M131" s="278"/>
      <c r="N131"/>
    </row>
    <row r="132" spans="1:14" s="251" customFormat="1" ht="14.4" x14ac:dyDescent="0.3">
      <c r="A132" s="266" t="s">
        <v>275</v>
      </c>
      <c r="B132" s="267" t="s">
        <v>141</v>
      </c>
      <c r="C132" s="298" t="s">
        <v>637</v>
      </c>
      <c r="D132" s="288">
        <f>'Sch C'!D137</f>
        <v>0</v>
      </c>
      <c r="E132" s="285">
        <f>'Sch C'!E137</f>
        <v>0</v>
      </c>
      <c r="F132" s="285">
        <f>+'Sch C'!F137</f>
        <v>0</v>
      </c>
      <c r="G132" s="292">
        <f t="shared" si="36"/>
        <v>0</v>
      </c>
      <c r="H132" s="288"/>
      <c r="I132" s="285"/>
      <c r="J132" s="285">
        <f t="shared" si="37"/>
        <v>0</v>
      </c>
      <c r="K132" s="294">
        <f t="shared" si="33"/>
        <v>0</v>
      </c>
      <c r="L132" s="278"/>
      <c r="M132" s="278"/>
      <c r="N132"/>
    </row>
    <row r="133" spans="1:14" s="251" customFormat="1" ht="14.4" x14ac:dyDescent="0.3">
      <c r="A133" s="266" t="s">
        <v>275</v>
      </c>
      <c r="B133" s="267" t="s">
        <v>140</v>
      </c>
      <c r="C133" s="298" t="s">
        <v>276</v>
      </c>
      <c r="D133" s="288">
        <f>'Sch C'!D138</f>
        <v>0</v>
      </c>
      <c r="E133" s="285">
        <f>'Sch C'!E138</f>
        <v>0</v>
      </c>
      <c r="F133" s="285">
        <f>+'Sch C'!F138</f>
        <v>0</v>
      </c>
      <c r="G133" s="292">
        <f t="shared" si="36"/>
        <v>0</v>
      </c>
      <c r="H133" s="288"/>
      <c r="I133" s="285"/>
      <c r="J133" s="285">
        <f t="shared" si="37"/>
        <v>0</v>
      </c>
      <c r="K133" s="294">
        <f t="shared" si="33"/>
        <v>0</v>
      </c>
      <c r="L133" s="278"/>
      <c r="M133" s="278"/>
      <c r="N133"/>
    </row>
    <row r="134" spans="1:14" s="251" customFormat="1" ht="14.4" x14ac:dyDescent="0.3">
      <c r="A134" s="266" t="s">
        <v>275</v>
      </c>
      <c r="B134" s="267" t="s">
        <v>137</v>
      </c>
      <c r="C134" s="298" t="s">
        <v>638</v>
      </c>
      <c r="D134" s="288">
        <f>'Sch C'!D139</f>
        <v>0</v>
      </c>
      <c r="E134" s="285">
        <f>'Sch C'!E139</f>
        <v>0</v>
      </c>
      <c r="F134" s="285">
        <f>+'Sch C'!F139</f>
        <v>0</v>
      </c>
      <c r="G134" s="292">
        <f t="shared" si="36"/>
        <v>0</v>
      </c>
      <c r="H134" s="288"/>
      <c r="I134" s="285"/>
      <c r="J134" s="285">
        <f t="shared" si="37"/>
        <v>0</v>
      </c>
      <c r="K134" s="294">
        <f t="shared" si="33"/>
        <v>0</v>
      </c>
      <c r="L134" s="278"/>
      <c r="M134" s="278"/>
      <c r="N134"/>
    </row>
    <row r="135" spans="1:14" s="251" customFormat="1" ht="14.4" x14ac:dyDescent="0.3">
      <c r="A135" s="266" t="s">
        <v>275</v>
      </c>
      <c r="B135" s="267" t="s">
        <v>639</v>
      </c>
      <c r="C135" s="298" t="s">
        <v>640</v>
      </c>
      <c r="D135" s="288">
        <f>'Sch C'!D141</f>
        <v>0</v>
      </c>
      <c r="E135" s="285">
        <f>'Sch C'!E141</f>
        <v>0</v>
      </c>
      <c r="F135" s="285">
        <f>+'Sch C'!F141</f>
        <v>0</v>
      </c>
      <c r="G135" s="292">
        <f t="shared" ref="G135:G140" si="38">SUM(D135:F135)</f>
        <v>0</v>
      </c>
      <c r="H135" s="288"/>
      <c r="I135" s="285"/>
      <c r="J135" s="285">
        <f t="shared" ref="J135:J140" si="39">G135+H135+I135</f>
        <v>0</v>
      </c>
      <c r="K135" s="294">
        <f t="shared" si="33"/>
        <v>0</v>
      </c>
      <c r="L135" s="278"/>
      <c r="M135" s="278"/>
      <c r="N135"/>
    </row>
    <row r="136" spans="1:14" s="251" customFormat="1" ht="14.4" x14ac:dyDescent="0.3">
      <c r="A136" s="266" t="s">
        <v>275</v>
      </c>
      <c r="B136" s="267" t="s">
        <v>641</v>
      </c>
      <c r="C136" s="298" t="s">
        <v>642</v>
      </c>
      <c r="D136" s="288">
        <f>'Sch C'!D142</f>
        <v>0</v>
      </c>
      <c r="E136" s="285">
        <f>'Sch C'!E142</f>
        <v>0</v>
      </c>
      <c r="F136" s="285">
        <f>+'Sch C'!F142</f>
        <v>0</v>
      </c>
      <c r="G136" s="292">
        <f t="shared" si="38"/>
        <v>0</v>
      </c>
      <c r="H136" s="288"/>
      <c r="I136" s="285"/>
      <c r="J136" s="285">
        <f t="shared" si="39"/>
        <v>0</v>
      </c>
      <c r="K136" s="294">
        <f t="shared" si="33"/>
        <v>0</v>
      </c>
      <c r="L136" s="278"/>
      <c r="M136" s="278"/>
      <c r="N136"/>
    </row>
    <row r="137" spans="1:14" s="251" customFormat="1" ht="14.4" x14ac:dyDescent="0.3">
      <c r="A137" s="266" t="s">
        <v>275</v>
      </c>
      <c r="B137" s="267" t="s">
        <v>643</v>
      </c>
      <c r="C137" s="298" t="s">
        <v>644</v>
      </c>
      <c r="D137" s="288">
        <f>'Sch C'!D143</f>
        <v>0</v>
      </c>
      <c r="E137" s="285">
        <f>'Sch C'!E143</f>
        <v>0</v>
      </c>
      <c r="F137" s="285">
        <f>+'Sch C'!F143</f>
        <v>0</v>
      </c>
      <c r="G137" s="292">
        <f t="shared" si="38"/>
        <v>0</v>
      </c>
      <c r="H137" s="288"/>
      <c r="I137" s="285"/>
      <c r="J137" s="285">
        <f t="shared" si="39"/>
        <v>0</v>
      </c>
      <c r="K137" s="294">
        <f t="shared" si="33"/>
        <v>0</v>
      </c>
      <c r="L137" s="278"/>
      <c r="M137" s="278"/>
      <c r="N137"/>
    </row>
    <row r="138" spans="1:14" s="251" customFormat="1" ht="14.4" x14ac:dyDescent="0.3">
      <c r="A138" s="266" t="s">
        <v>275</v>
      </c>
      <c r="B138" s="267" t="s">
        <v>645</v>
      </c>
      <c r="C138" s="298" t="s">
        <v>646</v>
      </c>
      <c r="D138" s="288">
        <f>'Sch C'!D144</f>
        <v>0</v>
      </c>
      <c r="E138" s="285">
        <f>'Sch C'!E144</f>
        <v>0</v>
      </c>
      <c r="F138" s="285">
        <f>+'Sch C'!F144</f>
        <v>0</v>
      </c>
      <c r="G138" s="292">
        <f t="shared" si="38"/>
        <v>0</v>
      </c>
      <c r="H138" s="288"/>
      <c r="I138" s="285"/>
      <c r="J138" s="285">
        <f t="shared" si="39"/>
        <v>0</v>
      </c>
      <c r="K138" s="294">
        <f t="shared" si="33"/>
        <v>0</v>
      </c>
      <c r="L138" s="278"/>
      <c r="M138" s="278"/>
      <c r="N138"/>
    </row>
    <row r="139" spans="1:14" s="251" customFormat="1" ht="14.4" x14ac:dyDescent="0.3">
      <c r="A139" s="266" t="s">
        <v>275</v>
      </c>
      <c r="B139" s="267" t="s">
        <v>647</v>
      </c>
      <c r="C139" s="298" t="s">
        <v>648</v>
      </c>
      <c r="D139" s="288">
        <f>'Sch C'!D145</f>
        <v>0</v>
      </c>
      <c r="E139" s="285">
        <f>'Sch C'!E145</f>
        <v>0</v>
      </c>
      <c r="F139" s="285">
        <f>+'Sch C'!F145</f>
        <v>0</v>
      </c>
      <c r="G139" s="292">
        <f t="shared" si="38"/>
        <v>0</v>
      </c>
      <c r="H139" s="288"/>
      <c r="I139" s="285"/>
      <c r="J139" s="285">
        <f t="shared" si="39"/>
        <v>0</v>
      </c>
      <c r="K139" s="294">
        <f t="shared" si="33"/>
        <v>0</v>
      </c>
      <c r="L139" s="278"/>
      <c r="M139" s="278"/>
      <c r="N139"/>
    </row>
    <row r="140" spans="1:14" s="251" customFormat="1" ht="14.4" x14ac:dyDescent="0.3">
      <c r="A140" s="266" t="s">
        <v>275</v>
      </c>
      <c r="B140" s="267" t="s">
        <v>282</v>
      </c>
      <c r="C140" s="298" t="s">
        <v>569</v>
      </c>
      <c r="D140" s="288">
        <f>'Sch C'!D146</f>
        <v>0</v>
      </c>
      <c r="E140" s="285">
        <f>'Sch C'!E146</f>
        <v>0</v>
      </c>
      <c r="F140" s="285">
        <f>+'Sch C'!F146</f>
        <v>0</v>
      </c>
      <c r="G140" s="292">
        <f t="shared" si="38"/>
        <v>0</v>
      </c>
      <c r="H140" s="288"/>
      <c r="I140" s="285"/>
      <c r="J140" s="285">
        <f t="shared" si="39"/>
        <v>0</v>
      </c>
      <c r="K140" s="294">
        <f t="shared" si="33"/>
        <v>0</v>
      </c>
      <c r="L140" s="278"/>
      <c r="M140" s="278"/>
      <c r="N140"/>
    </row>
    <row r="141" spans="1:14" s="251" customFormat="1" ht="14.4" x14ac:dyDescent="0.3">
      <c r="A141" s="334" t="s">
        <v>275</v>
      </c>
      <c r="B141" s="335" t="s">
        <v>533</v>
      </c>
      <c r="C141" s="336" t="s">
        <v>649</v>
      </c>
      <c r="D141" s="337">
        <f t="shared" ref="D141:J141" si="40">SUM(D108:D140)</f>
        <v>0</v>
      </c>
      <c r="E141" s="249">
        <f t="shared" si="40"/>
        <v>0</v>
      </c>
      <c r="F141" s="249">
        <f t="shared" si="40"/>
        <v>0</v>
      </c>
      <c r="G141" s="338">
        <f t="shared" si="40"/>
        <v>0</v>
      </c>
      <c r="H141" s="344">
        <f t="shared" si="40"/>
        <v>0</v>
      </c>
      <c r="I141" s="345">
        <f t="shared" si="40"/>
        <v>0</v>
      </c>
      <c r="J141" s="345">
        <f t="shared" si="40"/>
        <v>0</v>
      </c>
      <c r="K141" s="346">
        <f t="shared" si="33"/>
        <v>0</v>
      </c>
      <c r="L141" s="278"/>
      <c r="M141" s="278"/>
      <c r="N141"/>
    </row>
    <row r="142" spans="1:14" s="252" customFormat="1" ht="14.4" x14ac:dyDescent="0.3">
      <c r="A142" s="276" t="s">
        <v>277</v>
      </c>
      <c r="B142" s="275" t="s">
        <v>138</v>
      </c>
      <c r="C142" s="304" t="s">
        <v>650</v>
      </c>
      <c r="D142" s="288">
        <f>'Sch C'!D150</f>
        <v>0</v>
      </c>
      <c r="E142" s="285">
        <f>'Sch C'!E150</f>
        <v>0</v>
      </c>
      <c r="F142" s="285">
        <f>+'Sch C'!F150</f>
        <v>0</v>
      </c>
      <c r="G142" s="292">
        <f t="shared" ref="G142:G174" si="41">SUM(D142:F142)</f>
        <v>0</v>
      </c>
      <c r="H142" s="288"/>
      <c r="I142" s="285"/>
      <c r="J142" s="285">
        <f t="shared" ref="J142:J174" si="42">G142+H142+I142</f>
        <v>0</v>
      </c>
      <c r="K142" s="294">
        <f t="shared" si="33"/>
        <v>0</v>
      </c>
      <c r="L142" s="349">
        <f>'Sch C'!H150</f>
        <v>0</v>
      </c>
      <c r="M142" s="348">
        <f>'Sch C'!I150</f>
        <v>0</v>
      </c>
      <c r="N142"/>
    </row>
    <row r="143" spans="1:14" s="252" customFormat="1" ht="14.4" x14ac:dyDescent="0.3">
      <c r="A143" s="276" t="s">
        <v>277</v>
      </c>
      <c r="B143" s="275" t="s">
        <v>369</v>
      </c>
      <c r="C143" s="304" t="s">
        <v>651</v>
      </c>
      <c r="D143" s="288">
        <f>'Sch C'!D151</f>
        <v>0</v>
      </c>
      <c r="E143" s="285">
        <f>'Sch C'!E151</f>
        <v>0</v>
      </c>
      <c r="F143" s="285">
        <f>+'Sch C'!F151</f>
        <v>0</v>
      </c>
      <c r="G143" s="292">
        <f t="shared" si="41"/>
        <v>0</v>
      </c>
      <c r="H143" s="288"/>
      <c r="I143" s="285"/>
      <c r="J143" s="285">
        <f t="shared" si="42"/>
        <v>0</v>
      </c>
      <c r="K143" s="294">
        <f t="shared" si="33"/>
        <v>0</v>
      </c>
      <c r="L143" s="281"/>
      <c r="M143" s="281"/>
      <c r="N143"/>
    </row>
    <row r="144" spans="1:14" s="252" customFormat="1" ht="14.4" x14ac:dyDescent="0.3">
      <c r="A144" s="276" t="s">
        <v>277</v>
      </c>
      <c r="B144" s="275" t="s">
        <v>371</v>
      </c>
      <c r="C144" s="304" t="s">
        <v>121</v>
      </c>
      <c r="D144" s="288">
        <f>'Sch C'!D152</f>
        <v>0</v>
      </c>
      <c r="E144" s="285">
        <f>'Sch C'!E152</f>
        <v>0</v>
      </c>
      <c r="F144" s="285">
        <f>+'Sch C'!F152</f>
        <v>0</v>
      </c>
      <c r="G144" s="292">
        <f t="shared" si="41"/>
        <v>0</v>
      </c>
      <c r="H144" s="288"/>
      <c r="I144" s="285"/>
      <c r="J144" s="285">
        <f t="shared" si="42"/>
        <v>0</v>
      </c>
      <c r="K144" s="294">
        <f t="shared" si="33"/>
        <v>0</v>
      </c>
      <c r="L144" s="349">
        <f>'Sch C'!H152</f>
        <v>0</v>
      </c>
      <c r="M144" s="348">
        <f>'Sch C'!I152</f>
        <v>0</v>
      </c>
      <c r="N144"/>
    </row>
    <row r="145" spans="1:14" s="252" customFormat="1" ht="14.4" x14ac:dyDescent="0.3">
      <c r="A145" s="276" t="s">
        <v>277</v>
      </c>
      <c r="B145" s="275" t="s">
        <v>372</v>
      </c>
      <c r="C145" s="304" t="s">
        <v>652</v>
      </c>
      <c r="D145" s="288">
        <f>'Sch C'!D153</f>
        <v>0</v>
      </c>
      <c r="E145" s="285">
        <f>'Sch C'!E153</f>
        <v>0</v>
      </c>
      <c r="F145" s="285">
        <f>+'Sch C'!F153</f>
        <v>0</v>
      </c>
      <c r="G145" s="292">
        <f t="shared" si="41"/>
        <v>0</v>
      </c>
      <c r="H145" s="288"/>
      <c r="I145" s="285"/>
      <c r="J145" s="285">
        <f t="shared" si="42"/>
        <v>0</v>
      </c>
      <c r="K145" s="294">
        <f t="shared" si="33"/>
        <v>0</v>
      </c>
      <c r="L145" s="281"/>
      <c r="M145" s="281"/>
      <c r="N145"/>
    </row>
    <row r="146" spans="1:14" s="252" customFormat="1" ht="14.4" x14ac:dyDescent="0.3">
      <c r="A146" s="276" t="s">
        <v>277</v>
      </c>
      <c r="B146" s="275" t="s">
        <v>374</v>
      </c>
      <c r="C146" s="304" t="s">
        <v>653</v>
      </c>
      <c r="D146" s="288">
        <f>'Sch C'!D154</f>
        <v>0</v>
      </c>
      <c r="E146" s="285">
        <f>'Sch C'!E154</f>
        <v>0</v>
      </c>
      <c r="F146" s="285">
        <f>+'Sch C'!F154</f>
        <v>0</v>
      </c>
      <c r="G146" s="292">
        <f t="shared" si="41"/>
        <v>0</v>
      </c>
      <c r="H146" s="288"/>
      <c r="I146" s="285"/>
      <c r="J146" s="285">
        <f t="shared" si="42"/>
        <v>0</v>
      </c>
      <c r="K146" s="294">
        <f t="shared" si="33"/>
        <v>0</v>
      </c>
      <c r="L146" s="349">
        <f>'Sch C'!H154</f>
        <v>0</v>
      </c>
      <c r="M146" s="348">
        <f>'Sch C'!I154</f>
        <v>0</v>
      </c>
      <c r="N146"/>
    </row>
    <row r="147" spans="1:14" s="252" customFormat="1" ht="14.4" x14ac:dyDescent="0.3">
      <c r="A147" s="276" t="s">
        <v>277</v>
      </c>
      <c r="B147" s="275" t="s">
        <v>127</v>
      </c>
      <c r="C147" s="304" t="s">
        <v>654</v>
      </c>
      <c r="D147" s="288">
        <f>'Sch C'!D155</f>
        <v>0</v>
      </c>
      <c r="E147" s="285">
        <f>'Sch C'!E155</f>
        <v>0</v>
      </c>
      <c r="F147" s="285">
        <f>+'Sch C'!F155</f>
        <v>0</v>
      </c>
      <c r="G147" s="292">
        <f t="shared" si="41"/>
        <v>0</v>
      </c>
      <c r="H147" s="288"/>
      <c r="I147" s="285"/>
      <c r="J147" s="285">
        <f t="shared" si="42"/>
        <v>0</v>
      </c>
      <c r="K147" s="294">
        <f t="shared" si="33"/>
        <v>0</v>
      </c>
      <c r="L147" s="281"/>
      <c r="M147" s="281"/>
      <c r="N147"/>
    </row>
    <row r="148" spans="1:14" s="252" customFormat="1" ht="14.4" x14ac:dyDescent="0.3">
      <c r="A148" s="276" t="s">
        <v>277</v>
      </c>
      <c r="B148" s="275" t="s">
        <v>139</v>
      </c>
      <c r="C148" s="304" t="s">
        <v>655</v>
      </c>
      <c r="D148" s="288">
        <f>'Sch C'!D156</f>
        <v>0</v>
      </c>
      <c r="E148" s="285">
        <f>'Sch C'!E156</f>
        <v>0</v>
      </c>
      <c r="F148" s="285">
        <f>+'Sch C'!F156</f>
        <v>0</v>
      </c>
      <c r="G148" s="292">
        <f t="shared" si="41"/>
        <v>0</v>
      </c>
      <c r="H148" s="288"/>
      <c r="I148" s="285"/>
      <c r="J148" s="285">
        <f t="shared" si="42"/>
        <v>0</v>
      </c>
      <c r="K148" s="294">
        <f t="shared" si="33"/>
        <v>0</v>
      </c>
      <c r="L148" s="349">
        <f>'Sch C'!H156</f>
        <v>0</v>
      </c>
      <c r="M148" s="348">
        <f>'Sch C'!I156</f>
        <v>0</v>
      </c>
      <c r="N148"/>
    </row>
    <row r="149" spans="1:14" s="252" customFormat="1" ht="14.4" x14ac:dyDescent="0.3">
      <c r="A149" s="276" t="s">
        <v>277</v>
      </c>
      <c r="B149" s="275" t="s">
        <v>378</v>
      </c>
      <c r="C149" s="304" t="s">
        <v>656</v>
      </c>
      <c r="D149" s="288">
        <f>'Sch C'!D157</f>
        <v>0</v>
      </c>
      <c r="E149" s="285">
        <f>'Sch C'!E157</f>
        <v>0</v>
      </c>
      <c r="F149" s="285">
        <f>+'Sch C'!F157</f>
        <v>0</v>
      </c>
      <c r="G149" s="292">
        <f t="shared" si="41"/>
        <v>0</v>
      </c>
      <c r="H149" s="288"/>
      <c r="I149" s="285"/>
      <c r="J149" s="285">
        <f t="shared" si="42"/>
        <v>0</v>
      </c>
      <c r="K149" s="294">
        <f t="shared" si="33"/>
        <v>0</v>
      </c>
      <c r="L149" s="281"/>
      <c r="M149" s="281"/>
      <c r="N149"/>
    </row>
    <row r="150" spans="1:14" s="252" customFormat="1" ht="14.4" x14ac:dyDescent="0.3">
      <c r="A150" s="276" t="s">
        <v>277</v>
      </c>
      <c r="B150" s="275" t="s">
        <v>380</v>
      </c>
      <c r="C150" s="304" t="s">
        <v>657</v>
      </c>
      <c r="D150" s="288">
        <f>'Sch C'!D158</f>
        <v>0</v>
      </c>
      <c r="E150" s="285">
        <f>'Sch C'!E158</f>
        <v>0</v>
      </c>
      <c r="F150" s="285">
        <f>+'Sch C'!F158</f>
        <v>0</v>
      </c>
      <c r="G150" s="292">
        <f t="shared" si="41"/>
        <v>0</v>
      </c>
      <c r="H150" s="288"/>
      <c r="I150" s="285"/>
      <c r="J150" s="285">
        <f t="shared" si="42"/>
        <v>0</v>
      </c>
      <c r="K150" s="294">
        <f t="shared" si="33"/>
        <v>0</v>
      </c>
      <c r="L150" s="349">
        <f>'Sch C'!H158</f>
        <v>0</v>
      </c>
      <c r="M150" s="348">
        <f>'Sch C'!I158</f>
        <v>0</v>
      </c>
      <c r="N150"/>
    </row>
    <row r="151" spans="1:14" s="252" customFormat="1" ht="14.4" x14ac:dyDescent="0.3">
      <c r="A151" s="276" t="s">
        <v>277</v>
      </c>
      <c r="B151" s="275" t="s">
        <v>381</v>
      </c>
      <c r="C151" s="304" t="s">
        <v>658</v>
      </c>
      <c r="D151" s="288">
        <f>'Sch C'!D159</f>
        <v>0</v>
      </c>
      <c r="E151" s="285">
        <f>'Sch C'!E159</f>
        <v>0</v>
      </c>
      <c r="F151" s="285">
        <f>+'Sch C'!F159</f>
        <v>0</v>
      </c>
      <c r="G151" s="292">
        <f t="shared" si="41"/>
        <v>0</v>
      </c>
      <c r="H151" s="288"/>
      <c r="I151" s="285"/>
      <c r="J151" s="285">
        <f t="shared" si="42"/>
        <v>0</v>
      </c>
      <c r="K151" s="294">
        <f t="shared" ref="K151:K182" si="43">IF($J$184=0,0,J151/$J$184)</f>
        <v>0</v>
      </c>
      <c r="L151" s="281"/>
      <c r="M151" s="281"/>
      <c r="N151"/>
    </row>
    <row r="152" spans="1:14" s="252" customFormat="1" ht="14.4" x14ac:dyDescent="0.3">
      <c r="A152" s="276" t="s">
        <v>277</v>
      </c>
      <c r="B152" s="275" t="s">
        <v>383</v>
      </c>
      <c r="C152" s="304" t="s">
        <v>659</v>
      </c>
      <c r="D152" s="288">
        <f>'Sch C'!D160</f>
        <v>0</v>
      </c>
      <c r="E152" s="285">
        <f>'Sch C'!E160</f>
        <v>0</v>
      </c>
      <c r="F152" s="285">
        <f>+'Sch C'!F160</f>
        <v>0</v>
      </c>
      <c r="G152" s="292">
        <f t="shared" si="41"/>
        <v>0</v>
      </c>
      <c r="H152" s="288"/>
      <c r="I152" s="285"/>
      <c r="J152" s="285">
        <f t="shared" si="42"/>
        <v>0</v>
      </c>
      <c r="K152" s="294">
        <f t="shared" si="43"/>
        <v>0</v>
      </c>
      <c r="L152" s="349">
        <f>'Sch C'!H160</f>
        <v>0</v>
      </c>
      <c r="M152" s="348">
        <f>'Sch C'!I160</f>
        <v>0</v>
      </c>
      <c r="N152"/>
    </row>
    <row r="153" spans="1:14" s="252" customFormat="1" ht="14.4" x14ac:dyDescent="0.3">
      <c r="A153" s="276" t="s">
        <v>277</v>
      </c>
      <c r="B153" s="275" t="s">
        <v>384</v>
      </c>
      <c r="C153" s="304" t="s">
        <v>660</v>
      </c>
      <c r="D153" s="288">
        <f>'Sch C'!D161</f>
        <v>0</v>
      </c>
      <c r="E153" s="285">
        <f>'Sch C'!E161</f>
        <v>0</v>
      </c>
      <c r="F153" s="285">
        <f>+'Sch C'!F161</f>
        <v>0</v>
      </c>
      <c r="G153" s="292">
        <f t="shared" si="41"/>
        <v>0</v>
      </c>
      <c r="H153" s="288"/>
      <c r="I153" s="285"/>
      <c r="J153" s="285">
        <f t="shared" si="42"/>
        <v>0</v>
      </c>
      <c r="K153" s="294">
        <f t="shared" si="43"/>
        <v>0</v>
      </c>
      <c r="L153" s="282"/>
      <c r="M153" s="283"/>
      <c r="N153"/>
    </row>
    <row r="154" spans="1:14" s="252" customFormat="1" ht="14.4" x14ac:dyDescent="0.3">
      <c r="A154" s="277" t="s">
        <v>277</v>
      </c>
      <c r="B154" s="254" t="s">
        <v>386</v>
      </c>
      <c r="C154" s="304" t="s">
        <v>661</v>
      </c>
      <c r="D154" s="288">
        <f>'Sch C'!D162</f>
        <v>0</v>
      </c>
      <c r="E154" s="285">
        <f>'Sch C'!E162</f>
        <v>0</v>
      </c>
      <c r="F154" s="285">
        <f>+'Sch C'!F162</f>
        <v>0</v>
      </c>
      <c r="G154" s="292">
        <f t="shared" si="41"/>
        <v>0</v>
      </c>
      <c r="H154" s="288"/>
      <c r="I154" s="285"/>
      <c r="J154" s="285">
        <f t="shared" si="42"/>
        <v>0</v>
      </c>
      <c r="K154" s="294">
        <f t="shared" si="43"/>
        <v>0</v>
      </c>
      <c r="L154" s="282"/>
      <c r="M154" s="283"/>
      <c r="N154"/>
    </row>
    <row r="155" spans="1:14" s="252" customFormat="1" ht="14.4" x14ac:dyDescent="0.3">
      <c r="A155" s="277" t="s">
        <v>277</v>
      </c>
      <c r="B155" s="254" t="s">
        <v>388</v>
      </c>
      <c r="C155" s="304" t="s">
        <v>662</v>
      </c>
      <c r="D155" s="288">
        <f>'Sch C'!D163</f>
        <v>0</v>
      </c>
      <c r="E155" s="285">
        <f>'Sch C'!E163</f>
        <v>0</v>
      </c>
      <c r="F155" s="285">
        <f>+'Sch C'!F163</f>
        <v>0</v>
      </c>
      <c r="G155" s="292">
        <f t="shared" si="41"/>
        <v>0</v>
      </c>
      <c r="H155" s="288"/>
      <c r="I155" s="285"/>
      <c r="J155" s="285">
        <f t="shared" si="42"/>
        <v>0</v>
      </c>
      <c r="K155" s="294">
        <f t="shared" si="43"/>
        <v>0</v>
      </c>
      <c r="L155" s="282"/>
      <c r="M155" s="283"/>
      <c r="N155"/>
    </row>
    <row r="156" spans="1:14" s="252" customFormat="1" ht="14.4" x14ac:dyDescent="0.3">
      <c r="A156" s="277" t="s">
        <v>277</v>
      </c>
      <c r="B156" s="254" t="s">
        <v>389</v>
      </c>
      <c r="C156" s="304" t="s">
        <v>663</v>
      </c>
      <c r="D156" s="288">
        <f>'Sch C'!D164</f>
        <v>0</v>
      </c>
      <c r="E156" s="285">
        <f>'Sch C'!E164</f>
        <v>0</v>
      </c>
      <c r="F156" s="285">
        <f>+'Sch C'!F164</f>
        <v>0</v>
      </c>
      <c r="G156" s="292">
        <f t="shared" si="41"/>
        <v>0</v>
      </c>
      <c r="H156" s="288"/>
      <c r="I156" s="285"/>
      <c r="J156" s="285">
        <f t="shared" si="42"/>
        <v>0</v>
      </c>
      <c r="K156" s="294">
        <f t="shared" si="43"/>
        <v>0</v>
      </c>
      <c r="L156" s="282"/>
      <c r="M156" s="283"/>
      <c r="N156"/>
    </row>
    <row r="157" spans="1:14" s="252" customFormat="1" ht="14.4" x14ac:dyDescent="0.3">
      <c r="A157" s="277" t="s">
        <v>277</v>
      </c>
      <c r="B157" s="254" t="s">
        <v>390</v>
      </c>
      <c r="C157" s="304" t="s">
        <v>664</v>
      </c>
      <c r="D157" s="288">
        <f>'Sch C'!D165</f>
        <v>0</v>
      </c>
      <c r="E157" s="285">
        <f>'Sch C'!E165</f>
        <v>0</v>
      </c>
      <c r="F157" s="285">
        <f>+'Sch C'!F165</f>
        <v>0</v>
      </c>
      <c r="G157" s="292">
        <f t="shared" si="41"/>
        <v>0</v>
      </c>
      <c r="H157" s="288"/>
      <c r="I157" s="285"/>
      <c r="J157" s="285">
        <f t="shared" si="42"/>
        <v>0</v>
      </c>
      <c r="K157" s="294">
        <f t="shared" si="43"/>
        <v>0</v>
      </c>
      <c r="L157" s="282"/>
      <c r="M157" s="283"/>
      <c r="N157"/>
    </row>
    <row r="158" spans="1:14" s="252" customFormat="1" ht="14.4" x14ac:dyDescent="0.3">
      <c r="A158" s="277" t="s">
        <v>277</v>
      </c>
      <c r="B158" s="254" t="s">
        <v>391</v>
      </c>
      <c r="C158" s="304" t="s">
        <v>665</v>
      </c>
      <c r="D158" s="288">
        <f>'Sch C'!D166</f>
        <v>0</v>
      </c>
      <c r="E158" s="285">
        <f>'Sch C'!E166</f>
        <v>0</v>
      </c>
      <c r="F158" s="285">
        <f>+'Sch C'!F166</f>
        <v>0</v>
      </c>
      <c r="G158" s="292">
        <f t="shared" si="41"/>
        <v>0</v>
      </c>
      <c r="H158" s="288"/>
      <c r="I158" s="285"/>
      <c r="J158" s="285">
        <f t="shared" si="42"/>
        <v>0</v>
      </c>
      <c r="K158" s="294">
        <f t="shared" si="43"/>
        <v>0</v>
      </c>
      <c r="L158" s="282"/>
      <c r="M158" s="283"/>
      <c r="N158"/>
    </row>
    <row r="159" spans="1:14" s="252" customFormat="1" ht="14.4" x14ac:dyDescent="0.3">
      <c r="A159" s="277" t="s">
        <v>277</v>
      </c>
      <c r="B159" s="254" t="s">
        <v>392</v>
      </c>
      <c r="C159" s="304" t="s">
        <v>666</v>
      </c>
      <c r="D159" s="288">
        <f>'Sch C'!D167</f>
        <v>0</v>
      </c>
      <c r="E159" s="285">
        <f>'Sch C'!E167</f>
        <v>0</v>
      </c>
      <c r="F159" s="285">
        <f>+'Sch C'!F167</f>
        <v>0</v>
      </c>
      <c r="G159" s="292">
        <f t="shared" si="41"/>
        <v>0</v>
      </c>
      <c r="H159" s="288"/>
      <c r="I159" s="285"/>
      <c r="J159" s="285">
        <f t="shared" si="42"/>
        <v>0</v>
      </c>
      <c r="K159" s="294">
        <f t="shared" si="43"/>
        <v>0</v>
      </c>
      <c r="L159" s="282"/>
      <c r="M159" s="283"/>
      <c r="N159"/>
    </row>
    <row r="160" spans="1:14" s="252" customFormat="1" ht="14.4" x14ac:dyDescent="0.3">
      <c r="A160" s="277" t="s">
        <v>277</v>
      </c>
      <c r="B160" s="254" t="s">
        <v>393</v>
      </c>
      <c r="C160" s="304" t="s">
        <v>667</v>
      </c>
      <c r="D160" s="288">
        <f>'Sch C'!D168</f>
        <v>0</v>
      </c>
      <c r="E160" s="285">
        <f>'Sch C'!E168</f>
        <v>0</v>
      </c>
      <c r="F160" s="285">
        <f>+'Sch C'!F168</f>
        <v>0</v>
      </c>
      <c r="G160" s="292">
        <f t="shared" si="41"/>
        <v>0</v>
      </c>
      <c r="H160" s="288"/>
      <c r="I160" s="285"/>
      <c r="J160" s="285">
        <f t="shared" si="42"/>
        <v>0</v>
      </c>
      <c r="K160" s="294">
        <f t="shared" si="43"/>
        <v>0</v>
      </c>
      <c r="L160" s="282"/>
      <c r="M160" s="283"/>
      <c r="N160"/>
    </row>
    <row r="161" spans="1:14" s="252" customFormat="1" ht="14.4" x14ac:dyDescent="0.3">
      <c r="A161" s="277" t="s">
        <v>277</v>
      </c>
      <c r="B161" s="254" t="s">
        <v>395</v>
      </c>
      <c r="C161" s="304" t="s">
        <v>668</v>
      </c>
      <c r="D161" s="288">
        <f>'Sch C'!D169</f>
        <v>0</v>
      </c>
      <c r="E161" s="285">
        <f>'Sch C'!E169</f>
        <v>0</v>
      </c>
      <c r="F161" s="285">
        <f>+'Sch C'!F169</f>
        <v>0</v>
      </c>
      <c r="G161" s="292">
        <f t="shared" si="41"/>
        <v>0</v>
      </c>
      <c r="H161" s="288"/>
      <c r="I161" s="285"/>
      <c r="J161" s="285">
        <f t="shared" si="42"/>
        <v>0</v>
      </c>
      <c r="K161" s="294">
        <f t="shared" si="43"/>
        <v>0</v>
      </c>
      <c r="L161" s="282"/>
      <c r="M161" s="283"/>
      <c r="N161"/>
    </row>
    <row r="162" spans="1:14" s="252" customFormat="1" ht="14.4" x14ac:dyDescent="0.3">
      <c r="A162" s="277" t="s">
        <v>277</v>
      </c>
      <c r="B162" s="254" t="s">
        <v>397</v>
      </c>
      <c r="C162" s="304" t="s">
        <v>669</v>
      </c>
      <c r="D162" s="288">
        <f>'Sch C'!D170</f>
        <v>0</v>
      </c>
      <c r="E162" s="285">
        <f>'Sch C'!E170</f>
        <v>0</v>
      </c>
      <c r="F162" s="285">
        <f>+'Sch C'!F170</f>
        <v>0</v>
      </c>
      <c r="G162" s="292">
        <f t="shared" si="41"/>
        <v>0</v>
      </c>
      <c r="H162" s="288"/>
      <c r="I162" s="285"/>
      <c r="J162" s="285">
        <f t="shared" si="42"/>
        <v>0</v>
      </c>
      <c r="K162" s="294">
        <f t="shared" si="43"/>
        <v>0</v>
      </c>
      <c r="L162" s="282"/>
      <c r="M162" s="283"/>
      <c r="N162"/>
    </row>
    <row r="163" spans="1:14" s="252" customFormat="1" ht="14.4" x14ac:dyDescent="0.3">
      <c r="A163" s="277" t="s">
        <v>277</v>
      </c>
      <c r="B163" s="254" t="s">
        <v>398</v>
      </c>
      <c r="C163" s="304" t="s">
        <v>670</v>
      </c>
      <c r="D163" s="288">
        <f>'Sch C'!D171</f>
        <v>0</v>
      </c>
      <c r="E163" s="285">
        <f>'Sch C'!E171</f>
        <v>0</v>
      </c>
      <c r="F163" s="285">
        <f>+'Sch C'!F171</f>
        <v>0</v>
      </c>
      <c r="G163" s="292">
        <f t="shared" si="41"/>
        <v>0</v>
      </c>
      <c r="H163" s="288"/>
      <c r="I163" s="285"/>
      <c r="J163" s="285">
        <f t="shared" si="42"/>
        <v>0</v>
      </c>
      <c r="K163" s="294">
        <f t="shared" si="43"/>
        <v>0</v>
      </c>
      <c r="L163" s="282"/>
      <c r="M163" s="283"/>
      <c r="N163"/>
    </row>
    <row r="164" spans="1:14" s="252" customFormat="1" ht="14.4" x14ac:dyDescent="0.3">
      <c r="A164" s="277" t="s">
        <v>277</v>
      </c>
      <c r="B164" s="254" t="s">
        <v>400</v>
      </c>
      <c r="C164" s="304" t="s">
        <v>983</v>
      </c>
      <c r="D164" s="288">
        <f>'Sch C'!D172</f>
        <v>0</v>
      </c>
      <c r="E164" s="285">
        <f>'Sch C'!E172</f>
        <v>0</v>
      </c>
      <c r="F164" s="285">
        <f>+'Sch C'!F172</f>
        <v>0</v>
      </c>
      <c r="G164" s="292">
        <f t="shared" si="41"/>
        <v>0</v>
      </c>
      <c r="H164" s="288"/>
      <c r="I164" s="285"/>
      <c r="J164" s="285">
        <f t="shared" si="42"/>
        <v>0</v>
      </c>
      <c r="K164" s="294">
        <f t="shared" si="43"/>
        <v>0</v>
      </c>
      <c r="L164" s="282"/>
      <c r="M164" s="283"/>
      <c r="N164"/>
    </row>
    <row r="165" spans="1:14" s="252" customFormat="1" ht="14.4" x14ac:dyDescent="0.3">
      <c r="A165" s="277" t="s">
        <v>277</v>
      </c>
      <c r="B165" s="254" t="s">
        <v>402</v>
      </c>
      <c r="C165" s="304" t="s">
        <v>671</v>
      </c>
      <c r="D165" s="288">
        <f>'Sch C'!D173</f>
        <v>0</v>
      </c>
      <c r="E165" s="285">
        <f>'Sch C'!E173</f>
        <v>0</v>
      </c>
      <c r="F165" s="285">
        <f>+'Sch C'!F173</f>
        <v>0</v>
      </c>
      <c r="G165" s="292">
        <f t="shared" si="41"/>
        <v>0</v>
      </c>
      <c r="H165" s="288"/>
      <c r="I165" s="285"/>
      <c r="J165" s="285">
        <f t="shared" si="42"/>
        <v>0</v>
      </c>
      <c r="K165" s="294">
        <f t="shared" si="43"/>
        <v>0</v>
      </c>
      <c r="L165" s="282"/>
      <c r="M165" s="283"/>
      <c r="N165"/>
    </row>
    <row r="166" spans="1:14" s="252" customFormat="1" ht="14.4" x14ac:dyDescent="0.3">
      <c r="A166" s="277" t="s">
        <v>277</v>
      </c>
      <c r="B166" s="254" t="s">
        <v>412</v>
      </c>
      <c r="C166" s="304" t="s">
        <v>672</v>
      </c>
      <c r="D166" s="288">
        <f>'Sch C'!D174</f>
        <v>0</v>
      </c>
      <c r="E166" s="285">
        <f>'Sch C'!E174</f>
        <v>0</v>
      </c>
      <c r="F166" s="285">
        <f>+'Sch C'!F174</f>
        <v>0</v>
      </c>
      <c r="G166" s="292">
        <f t="shared" si="41"/>
        <v>0</v>
      </c>
      <c r="H166" s="288"/>
      <c r="I166" s="285"/>
      <c r="J166" s="285">
        <f t="shared" si="42"/>
        <v>0</v>
      </c>
      <c r="K166" s="294">
        <f t="shared" si="43"/>
        <v>0</v>
      </c>
      <c r="L166" s="282"/>
      <c r="M166" s="283"/>
      <c r="N166"/>
    </row>
    <row r="167" spans="1:14" s="252" customFormat="1" ht="14.4" x14ac:dyDescent="0.3">
      <c r="A167" s="277" t="s">
        <v>277</v>
      </c>
      <c r="B167" s="254" t="s">
        <v>413</v>
      </c>
      <c r="C167" s="304" t="s">
        <v>403</v>
      </c>
      <c r="D167" s="288">
        <f>'Sch C'!D175</f>
        <v>0</v>
      </c>
      <c r="E167" s="285">
        <f>'Sch C'!E175</f>
        <v>0</v>
      </c>
      <c r="F167" s="285">
        <f>+'Sch C'!F175</f>
        <v>0</v>
      </c>
      <c r="G167" s="292">
        <f t="shared" si="41"/>
        <v>0</v>
      </c>
      <c r="H167" s="288"/>
      <c r="I167" s="285"/>
      <c r="J167" s="285">
        <f t="shared" si="42"/>
        <v>0</v>
      </c>
      <c r="K167" s="294">
        <f t="shared" si="43"/>
        <v>0</v>
      </c>
      <c r="L167" s="282"/>
      <c r="M167" s="283"/>
      <c r="N167"/>
    </row>
    <row r="168" spans="1:14" s="252" customFormat="1" ht="14.4" x14ac:dyDescent="0.3">
      <c r="A168" s="277" t="s">
        <v>277</v>
      </c>
      <c r="B168" s="254" t="s">
        <v>414</v>
      </c>
      <c r="C168" s="304" t="s">
        <v>404</v>
      </c>
      <c r="D168" s="288">
        <f>'Sch C'!D176</f>
        <v>0</v>
      </c>
      <c r="E168" s="285">
        <f>'Sch C'!E176</f>
        <v>0</v>
      </c>
      <c r="F168" s="285">
        <f>+'Sch C'!F176</f>
        <v>0</v>
      </c>
      <c r="G168" s="292">
        <f t="shared" si="41"/>
        <v>0</v>
      </c>
      <c r="H168" s="288"/>
      <c r="I168" s="285"/>
      <c r="J168" s="285">
        <f t="shared" si="42"/>
        <v>0</v>
      </c>
      <c r="K168" s="294">
        <f t="shared" si="43"/>
        <v>0</v>
      </c>
      <c r="L168" s="282"/>
      <c r="M168" s="283"/>
      <c r="N168"/>
    </row>
    <row r="169" spans="1:14" s="252" customFormat="1" ht="14.4" x14ac:dyDescent="0.3">
      <c r="A169" s="277" t="s">
        <v>277</v>
      </c>
      <c r="B169" s="254" t="s">
        <v>415</v>
      </c>
      <c r="C169" s="304" t="s">
        <v>673</v>
      </c>
      <c r="D169" s="288">
        <f>'Sch C'!D177</f>
        <v>0</v>
      </c>
      <c r="E169" s="285">
        <f>'Sch C'!E177</f>
        <v>0</v>
      </c>
      <c r="F169" s="285">
        <f>+'Sch C'!F177</f>
        <v>0</v>
      </c>
      <c r="G169" s="292">
        <f t="shared" si="41"/>
        <v>0</v>
      </c>
      <c r="H169" s="288"/>
      <c r="I169" s="285"/>
      <c r="J169" s="285">
        <f t="shared" si="42"/>
        <v>0</v>
      </c>
      <c r="K169" s="294">
        <f t="shared" si="43"/>
        <v>0</v>
      </c>
      <c r="L169" s="282"/>
      <c r="M169" s="283"/>
      <c r="N169"/>
    </row>
    <row r="170" spans="1:14" s="252" customFormat="1" ht="14.4" x14ac:dyDescent="0.3">
      <c r="A170" s="277" t="s">
        <v>277</v>
      </c>
      <c r="B170" s="254" t="s">
        <v>416</v>
      </c>
      <c r="C170" s="304" t="s">
        <v>406</v>
      </c>
      <c r="D170" s="288">
        <f>'Sch C'!D178</f>
        <v>0</v>
      </c>
      <c r="E170" s="285">
        <f>'Sch C'!E178</f>
        <v>0</v>
      </c>
      <c r="F170" s="285">
        <f>+'Sch C'!F178</f>
        <v>0</v>
      </c>
      <c r="G170" s="292">
        <f t="shared" si="41"/>
        <v>0</v>
      </c>
      <c r="H170" s="288"/>
      <c r="I170" s="285"/>
      <c r="J170" s="285">
        <f t="shared" si="42"/>
        <v>0</v>
      </c>
      <c r="K170" s="294">
        <f t="shared" si="43"/>
        <v>0</v>
      </c>
      <c r="L170" s="282"/>
      <c r="M170" s="283"/>
      <c r="N170"/>
    </row>
    <row r="171" spans="1:14" s="252" customFormat="1" ht="14.4" x14ac:dyDescent="0.3">
      <c r="A171" s="277" t="s">
        <v>277</v>
      </c>
      <c r="B171" s="254" t="s">
        <v>411</v>
      </c>
      <c r="C171" s="304" t="s">
        <v>423</v>
      </c>
      <c r="D171" s="288">
        <f>'Sch C'!D179</f>
        <v>0</v>
      </c>
      <c r="E171" s="285">
        <f>'Sch C'!E179</f>
        <v>0</v>
      </c>
      <c r="F171" s="285">
        <f>+'Sch C'!F179</f>
        <v>0</v>
      </c>
      <c r="G171" s="292">
        <f t="shared" si="41"/>
        <v>0</v>
      </c>
      <c r="H171" s="288"/>
      <c r="I171" s="285"/>
      <c r="J171" s="285">
        <f t="shared" si="42"/>
        <v>0</v>
      </c>
      <c r="K171" s="294">
        <f t="shared" si="43"/>
        <v>0</v>
      </c>
      <c r="L171" s="282"/>
      <c r="M171" s="283"/>
      <c r="N171"/>
    </row>
    <row r="172" spans="1:14" s="252" customFormat="1" ht="14.4" x14ac:dyDescent="0.3">
      <c r="A172" s="277" t="s">
        <v>277</v>
      </c>
      <c r="B172" s="254" t="s">
        <v>149</v>
      </c>
      <c r="C172" s="304" t="s">
        <v>418</v>
      </c>
      <c r="D172" s="288">
        <f>'Sch C'!D180</f>
        <v>0</v>
      </c>
      <c r="E172" s="285">
        <f>'Sch C'!E180</f>
        <v>0</v>
      </c>
      <c r="F172" s="285">
        <f>+'Sch C'!F180</f>
        <v>0</v>
      </c>
      <c r="G172" s="292">
        <f t="shared" si="41"/>
        <v>0</v>
      </c>
      <c r="H172" s="288"/>
      <c r="I172" s="285"/>
      <c r="J172" s="285">
        <f t="shared" si="42"/>
        <v>0</v>
      </c>
      <c r="K172" s="294">
        <f t="shared" si="43"/>
        <v>0</v>
      </c>
      <c r="L172" s="282"/>
      <c r="M172" s="283"/>
      <c r="N172"/>
    </row>
    <row r="173" spans="1:14" s="252" customFormat="1" ht="14.4" x14ac:dyDescent="0.3">
      <c r="A173" s="277" t="s">
        <v>277</v>
      </c>
      <c r="B173" s="254" t="s">
        <v>150</v>
      </c>
      <c r="C173" s="304" t="s">
        <v>96</v>
      </c>
      <c r="D173" s="288">
        <f>'Sch C'!D181</f>
        <v>0</v>
      </c>
      <c r="E173" s="285">
        <f>'Sch C'!E181</f>
        <v>0</v>
      </c>
      <c r="F173" s="285">
        <f>+'Sch C'!F181</f>
        <v>0</v>
      </c>
      <c r="G173" s="292">
        <f t="shared" si="41"/>
        <v>0</v>
      </c>
      <c r="H173" s="288"/>
      <c r="I173" s="285"/>
      <c r="J173" s="285">
        <f t="shared" si="42"/>
        <v>0</v>
      </c>
      <c r="K173" s="294">
        <f t="shared" si="43"/>
        <v>0</v>
      </c>
      <c r="L173" s="282"/>
      <c r="M173" s="283"/>
      <c r="N173"/>
    </row>
    <row r="174" spans="1:14" s="252" customFormat="1" ht="14.4" x14ac:dyDescent="0.3">
      <c r="A174" s="277" t="s">
        <v>277</v>
      </c>
      <c r="B174" s="254" t="s">
        <v>282</v>
      </c>
      <c r="C174" s="302" t="s">
        <v>569</v>
      </c>
      <c r="D174" s="288">
        <f>'Sch C'!D182</f>
        <v>0</v>
      </c>
      <c r="E174" s="285">
        <f>'Sch C'!E182</f>
        <v>0</v>
      </c>
      <c r="F174" s="285">
        <f>+'Sch C'!F182</f>
        <v>0</v>
      </c>
      <c r="G174" s="292">
        <f t="shared" si="41"/>
        <v>0</v>
      </c>
      <c r="H174" s="288"/>
      <c r="I174" s="285"/>
      <c r="J174" s="285">
        <f t="shared" si="42"/>
        <v>0</v>
      </c>
      <c r="K174" s="294">
        <f t="shared" si="43"/>
        <v>0</v>
      </c>
      <c r="L174" s="282"/>
      <c r="M174" s="283"/>
      <c r="N174"/>
    </row>
    <row r="175" spans="1:14" s="251" customFormat="1" ht="14.4" x14ac:dyDescent="0.3">
      <c r="A175" s="334" t="s">
        <v>277</v>
      </c>
      <c r="B175" s="335" t="s">
        <v>533</v>
      </c>
      <c r="C175" s="336" t="s">
        <v>674</v>
      </c>
      <c r="D175" s="337">
        <f t="shared" ref="D175:J175" si="44">SUM(D142:D174)</f>
        <v>0</v>
      </c>
      <c r="E175" s="249">
        <f t="shared" si="44"/>
        <v>0</v>
      </c>
      <c r="F175" s="249">
        <f t="shared" si="44"/>
        <v>0</v>
      </c>
      <c r="G175" s="338">
        <f t="shared" si="44"/>
        <v>0</v>
      </c>
      <c r="H175" s="344">
        <f t="shared" si="44"/>
        <v>0</v>
      </c>
      <c r="I175" s="345">
        <f t="shared" si="44"/>
        <v>0</v>
      </c>
      <c r="J175" s="345">
        <f t="shared" si="44"/>
        <v>0</v>
      </c>
      <c r="K175" s="346">
        <f t="shared" si="43"/>
        <v>0</v>
      </c>
      <c r="L175" s="282"/>
      <c r="M175" s="278"/>
      <c r="N175"/>
    </row>
    <row r="176" spans="1:14" s="251" customFormat="1" ht="14.4" x14ac:dyDescent="0.3">
      <c r="A176" s="266" t="s">
        <v>279</v>
      </c>
      <c r="B176" s="267" t="s">
        <v>126</v>
      </c>
      <c r="C176" s="298" t="s">
        <v>80</v>
      </c>
      <c r="D176" s="288">
        <f>'Sch C'!D186</f>
        <v>0</v>
      </c>
      <c r="E176" s="285">
        <f>'Sch C'!E186</f>
        <v>0</v>
      </c>
      <c r="F176" s="285">
        <f>+'Sch C'!F186</f>
        <v>0</v>
      </c>
      <c r="G176" s="292">
        <f t="shared" ref="G176:G181" si="45">SUM(D176:F176)</f>
        <v>0</v>
      </c>
      <c r="H176" s="288"/>
      <c r="I176" s="285"/>
      <c r="J176" s="285">
        <f t="shared" ref="J176:J180" si="46">G176+H176+I176</f>
        <v>0</v>
      </c>
      <c r="K176" s="294">
        <f t="shared" si="43"/>
        <v>0</v>
      </c>
      <c r="L176" s="349">
        <f>'Sch C'!H186</f>
        <v>0</v>
      </c>
      <c r="M176" s="348">
        <f>'Sch C'!I186</f>
        <v>0</v>
      </c>
      <c r="N176"/>
    </row>
    <row r="177" spans="1:14" s="251" customFormat="1" ht="14.4" x14ac:dyDescent="0.3">
      <c r="A177" s="266" t="s">
        <v>279</v>
      </c>
      <c r="B177" s="267" t="s">
        <v>127</v>
      </c>
      <c r="C177" s="298" t="s">
        <v>99</v>
      </c>
      <c r="D177" s="288">
        <f>'Sch C'!D187</f>
        <v>0</v>
      </c>
      <c r="E177" s="285">
        <f>'Sch C'!E187</f>
        <v>0</v>
      </c>
      <c r="F177" s="285">
        <f>+'Sch C'!F187</f>
        <v>0</v>
      </c>
      <c r="G177" s="292">
        <f t="shared" si="45"/>
        <v>0</v>
      </c>
      <c r="H177" s="288"/>
      <c r="I177" s="285"/>
      <c r="J177" s="285">
        <f t="shared" si="46"/>
        <v>0</v>
      </c>
      <c r="K177" s="294">
        <f t="shared" si="43"/>
        <v>0</v>
      </c>
      <c r="L177" s="278"/>
      <c r="M177" s="278"/>
      <c r="N177"/>
    </row>
    <row r="178" spans="1:14" s="251" customFormat="1" ht="14.4" x14ac:dyDescent="0.3">
      <c r="A178" s="266" t="s">
        <v>279</v>
      </c>
      <c r="B178" s="267" t="s">
        <v>136</v>
      </c>
      <c r="C178" s="298" t="s">
        <v>580</v>
      </c>
      <c r="D178" s="288">
        <f>'Sch C'!D188</f>
        <v>0</v>
      </c>
      <c r="E178" s="285">
        <f>'Sch C'!E188</f>
        <v>0</v>
      </c>
      <c r="F178" s="285">
        <f>+'Sch C'!F188</f>
        <v>0</v>
      </c>
      <c r="G178" s="292">
        <f t="shared" si="45"/>
        <v>0</v>
      </c>
      <c r="H178" s="288"/>
      <c r="I178" s="285"/>
      <c r="J178" s="285">
        <f t="shared" si="46"/>
        <v>0</v>
      </c>
      <c r="K178" s="294">
        <f t="shared" si="43"/>
        <v>0</v>
      </c>
      <c r="L178" s="278"/>
      <c r="M178" s="278"/>
      <c r="N178"/>
    </row>
    <row r="179" spans="1:14" s="251" customFormat="1" ht="14.4" x14ac:dyDescent="0.3">
      <c r="A179" s="266" t="s">
        <v>279</v>
      </c>
      <c r="B179" s="267" t="s">
        <v>280</v>
      </c>
      <c r="C179" s="298" t="s">
        <v>98</v>
      </c>
      <c r="D179" s="288">
        <f>'Sch C'!D189</f>
        <v>0</v>
      </c>
      <c r="E179" s="285">
        <f>'Sch C'!E189</f>
        <v>0</v>
      </c>
      <c r="F179" s="285">
        <f>+'Sch C'!F189</f>
        <v>0</v>
      </c>
      <c r="G179" s="292">
        <f t="shared" si="45"/>
        <v>0</v>
      </c>
      <c r="H179" s="288"/>
      <c r="I179" s="285"/>
      <c r="J179" s="285">
        <f t="shared" si="46"/>
        <v>0</v>
      </c>
      <c r="K179" s="294">
        <f t="shared" si="43"/>
        <v>0</v>
      </c>
      <c r="L179" s="278"/>
      <c r="M179" s="278"/>
      <c r="N179"/>
    </row>
    <row r="180" spans="1:14" s="251" customFormat="1" ht="14.4" x14ac:dyDescent="0.3">
      <c r="A180" s="266" t="s">
        <v>279</v>
      </c>
      <c r="B180" s="267" t="s">
        <v>281</v>
      </c>
      <c r="C180" s="301" t="s">
        <v>100</v>
      </c>
      <c r="D180" s="288">
        <f>'Sch C'!D190</f>
        <v>0</v>
      </c>
      <c r="E180" s="285">
        <f>'Sch C'!E190</f>
        <v>0</v>
      </c>
      <c r="F180" s="285">
        <f>+'Sch C'!F190</f>
        <v>0</v>
      </c>
      <c r="G180" s="292">
        <f t="shared" si="45"/>
        <v>0</v>
      </c>
      <c r="H180" s="288"/>
      <c r="I180" s="285"/>
      <c r="J180" s="285">
        <f t="shared" si="46"/>
        <v>0</v>
      </c>
      <c r="K180" s="294">
        <f t="shared" si="43"/>
        <v>0</v>
      </c>
      <c r="L180" s="278"/>
      <c r="M180" s="278"/>
      <c r="N180"/>
    </row>
    <row r="181" spans="1:14" s="251" customFormat="1" ht="14.4" x14ac:dyDescent="0.3">
      <c r="A181" s="266" t="s">
        <v>279</v>
      </c>
      <c r="B181" s="267" t="s">
        <v>282</v>
      </c>
      <c r="C181" s="298" t="s">
        <v>569</v>
      </c>
      <c r="D181" s="288">
        <f>'Sch C'!D191</f>
        <v>0</v>
      </c>
      <c r="E181" s="285">
        <f>'Sch C'!E191</f>
        <v>0</v>
      </c>
      <c r="F181" s="285">
        <f>+'Sch C'!F191</f>
        <v>0</v>
      </c>
      <c r="G181" s="292">
        <f t="shared" si="45"/>
        <v>0</v>
      </c>
      <c r="H181" s="288"/>
      <c r="I181" s="285"/>
      <c r="J181" s="285">
        <f>G181+H181+I181</f>
        <v>0</v>
      </c>
      <c r="K181" s="294">
        <f t="shared" si="43"/>
        <v>0</v>
      </c>
      <c r="L181" s="278"/>
      <c r="M181" s="278"/>
      <c r="N181"/>
    </row>
    <row r="182" spans="1:14" s="251" customFormat="1" ht="14.4" x14ac:dyDescent="0.3">
      <c r="A182" s="334" t="s">
        <v>279</v>
      </c>
      <c r="B182" s="335" t="s">
        <v>533</v>
      </c>
      <c r="C182" s="336" t="s">
        <v>675</v>
      </c>
      <c r="D182" s="337">
        <f t="shared" ref="D182:I182" si="47">SUM(D176:D181)</f>
        <v>0</v>
      </c>
      <c r="E182" s="249">
        <f t="shared" si="47"/>
        <v>0</v>
      </c>
      <c r="F182" s="249">
        <f t="shared" si="47"/>
        <v>0</v>
      </c>
      <c r="G182" s="338">
        <f t="shared" si="47"/>
        <v>0</v>
      </c>
      <c r="H182" s="344">
        <f t="shared" si="47"/>
        <v>0</v>
      </c>
      <c r="I182" s="345">
        <f t="shared" si="47"/>
        <v>0</v>
      </c>
      <c r="J182" s="345">
        <f>SUM(J176:J181)</f>
        <v>0</v>
      </c>
      <c r="K182" s="346">
        <f t="shared" si="43"/>
        <v>0</v>
      </c>
      <c r="L182" s="278"/>
      <c r="M182" s="278"/>
      <c r="N182"/>
    </row>
    <row r="183" spans="1:14" s="62" customFormat="1" ht="13.8" thickBot="1" x14ac:dyDescent="0.3">
      <c r="N183"/>
    </row>
    <row r="184" spans="1:14" s="251" customFormat="1" ht="14.4" x14ac:dyDescent="0.3">
      <c r="A184" s="306" t="s">
        <v>676</v>
      </c>
      <c r="B184" s="307" t="s">
        <v>514</v>
      </c>
      <c r="C184" s="308" t="s">
        <v>677</v>
      </c>
      <c r="D184" s="309">
        <f t="shared" ref="D184:J184" si="48">SUM(D22:D182)/2</f>
        <v>0</v>
      </c>
      <c r="E184" s="310">
        <f t="shared" si="48"/>
        <v>0</v>
      </c>
      <c r="F184" s="310">
        <f t="shared" si="48"/>
        <v>0</v>
      </c>
      <c r="G184" s="311">
        <f t="shared" si="48"/>
        <v>0</v>
      </c>
      <c r="H184" s="309">
        <f t="shared" si="48"/>
        <v>0</v>
      </c>
      <c r="I184" s="310">
        <f t="shared" si="48"/>
        <v>0</v>
      </c>
      <c r="J184" s="310">
        <f t="shared" si="48"/>
        <v>0</v>
      </c>
      <c r="K184" s="312">
        <f>IF($J$184=0,0,J184/$J$184)</f>
        <v>0</v>
      </c>
      <c r="L184" s="347">
        <f>'Sch C'!H194</f>
        <v>0</v>
      </c>
      <c r="M184" s="348">
        <f>'Sch C'!I194</f>
        <v>0</v>
      </c>
      <c r="N184"/>
    </row>
    <row r="185" spans="1:14" s="251" customFormat="1" ht="14.4" x14ac:dyDescent="0.3">
      <c r="A185" s="313" t="s">
        <v>678</v>
      </c>
      <c r="B185" s="273" t="s">
        <v>516</v>
      </c>
      <c r="C185" s="298" t="s">
        <v>679</v>
      </c>
      <c r="D185" s="288">
        <f>'Sch C'!D196</f>
        <v>0</v>
      </c>
      <c r="E185" s="355"/>
      <c r="F185" s="355"/>
      <c r="G185" s="355"/>
      <c r="H185" s="355"/>
      <c r="I185" s="355"/>
      <c r="J185" s="355"/>
      <c r="K185" s="361"/>
      <c r="L185" s="250"/>
      <c r="M185" s="250"/>
      <c r="N185"/>
    </row>
    <row r="186" spans="1:14" s="251" customFormat="1" ht="14.4" x14ac:dyDescent="0.3">
      <c r="A186" s="313" t="s">
        <v>680</v>
      </c>
      <c r="B186" s="273" t="s">
        <v>518</v>
      </c>
      <c r="C186" s="298" t="s">
        <v>681</v>
      </c>
      <c r="D186" s="288">
        <f>D184-D185</f>
        <v>0</v>
      </c>
      <c r="E186" s="355"/>
      <c r="F186" s="355"/>
      <c r="G186" s="355"/>
      <c r="H186" s="355"/>
      <c r="I186" s="355"/>
      <c r="J186" s="355"/>
      <c r="K186" s="361"/>
      <c r="L186" s="250"/>
      <c r="M186" s="250"/>
      <c r="N186"/>
    </row>
    <row r="187" spans="1:14" s="251" customFormat="1" ht="15" thickBot="1" x14ac:dyDescent="0.35">
      <c r="A187" s="314" t="s">
        <v>682</v>
      </c>
      <c r="B187" s="315" t="s">
        <v>520</v>
      </c>
      <c r="C187" s="316" t="s">
        <v>683</v>
      </c>
      <c r="D187" s="317">
        <f t="shared" ref="D187:J187" si="49">D21-D184</f>
        <v>0</v>
      </c>
      <c r="E187" s="318">
        <f t="shared" si="49"/>
        <v>0</v>
      </c>
      <c r="F187" s="318">
        <f t="shared" si="49"/>
        <v>0</v>
      </c>
      <c r="G187" s="319">
        <f t="shared" si="49"/>
        <v>0</v>
      </c>
      <c r="H187" s="317">
        <f t="shared" si="49"/>
        <v>0</v>
      </c>
      <c r="I187" s="318">
        <f t="shared" si="49"/>
        <v>0</v>
      </c>
      <c r="J187" s="318">
        <f t="shared" si="49"/>
        <v>0</v>
      </c>
      <c r="K187" s="362"/>
      <c r="L187" s="250"/>
      <c r="M187" s="250"/>
      <c r="N187"/>
    </row>
    <row r="188" spans="1:14" s="62" customFormat="1" x14ac:dyDescent="0.25">
      <c r="N188"/>
    </row>
    <row r="189" spans="1:14" s="62" customFormat="1" ht="15" thickBot="1" x14ac:dyDescent="0.35">
      <c r="A189" s="334" t="s">
        <v>715</v>
      </c>
      <c r="B189" s="370"/>
      <c r="C189" s="369"/>
      <c r="D189" s="366"/>
      <c r="E189" s="366"/>
      <c r="F189" s="366"/>
      <c r="G189" s="372"/>
      <c r="H189" s="367"/>
      <c r="I189" s="367"/>
      <c r="J189" s="367"/>
      <c r="K189" s="368"/>
      <c r="N189"/>
    </row>
    <row r="190" spans="1:14" s="252" customFormat="1" ht="14.4" x14ac:dyDescent="0.3">
      <c r="A190" s="320" t="s">
        <v>684</v>
      </c>
      <c r="B190" s="321" t="s">
        <v>514</v>
      </c>
      <c r="C190" s="308" t="s">
        <v>685</v>
      </c>
      <c r="D190" s="309">
        <f>'Sch D'!C9</f>
        <v>0</v>
      </c>
      <c r="E190" s="310"/>
      <c r="F190" s="310"/>
      <c r="G190" s="311">
        <f t="shared" ref="G190:G198" si="50">D190+E190</f>
        <v>0</v>
      </c>
      <c r="H190" s="309"/>
      <c r="I190" s="310"/>
      <c r="J190" s="310">
        <f>G190+H190+I190</f>
        <v>0</v>
      </c>
      <c r="K190" s="312">
        <f t="shared" ref="K190:K199" si="51">IF($J$199=0,0,J190/$J$199)</f>
        <v>0</v>
      </c>
      <c r="L190" s="250"/>
      <c r="M190" s="250"/>
      <c r="N190"/>
    </row>
    <row r="191" spans="1:14" s="252" customFormat="1" ht="14.4" x14ac:dyDescent="0.3">
      <c r="A191" s="313" t="s">
        <v>684</v>
      </c>
      <c r="B191" s="273" t="s">
        <v>516</v>
      </c>
      <c r="C191" s="298" t="s">
        <v>686</v>
      </c>
      <c r="D191" s="288">
        <f>'Sch D'!D9</f>
        <v>0</v>
      </c>
      <c r="E191" s="285"/>
      <c r="F191" s="285"/>
      <c r="G191" s="292">
        <f t="shared" si="50"/>
        <v>0</v>
      </c>
      <c r="H191" s="288"/>
      <c r="I191" s="285"/>
      <c r="J191" s="285">
        <f t="shared" ref="J191:J198" si="52">G191+H191+I191</f>
        <v>0</v>
      </c>
      <c r="K191" s="294">
        <f t="shared" si="51"/>
        <v>0</v>
      </c>
      <c r="L191" s="250"/>
      <c r="M191" s="250"/>
      <c r="N191"/>
    </row>
    <row r="192" spans="1:14" s="252" customFormat="1" ht="14.4" x14ac:dyDescent="0.3">
      <c r="A192" s="313" t="s">
        <v>684</v>
      </c>
      <c r="B192" s="273" t="s">
        <v>518</v>
      </c>
      <c r="C192" s="298" t="s">
        <v>687</v>
      </c>
      <c r="D192" s="288">
        <f>'Sch D'!E9</f>
        <v>0</v>
      </c>
      <c r="E192" s="285"/>
      <c r="F192" s="285"/>
      <c r="G192" s="292">
        <f t="shared" si="50"/>
        <v>0</v>
      </c>
      <c r="H192" s="288"/>
      <c r="I192" s="285"/>
      <c r="J192" s="285">
        <f t="shared" si="52"/>
        <v>0</v>
      </c>
      <c r="K192" s="294">
        <f t="shared" si="51"/>
        <v>0</v>
      </c>
      <c r="L192" s="250"/>
      <c r="M192" s="250"/>
      <c r="N192"/>
    </row>
    <row r="193" spans="1:14" s="252" customFormat="1" ht="14.4" x14ac:dyDescent="0.3">
      <c r="A193" s="313" t="s">
        <v>684</v>
      </c>
      <c r="B193" s="273" t="s">
        <v>520</v>
      </c>
      <c r="C193" s="301" t="s">
        <v>688</v>
      </c>
      <c r="D193" s="288">
        <f>'Sch D'!F9</f>
        <v>0</v>
      </c>
      <c r="E193" s="285"/>
      <c r="F193" s="285"/>
      <c r="G193" s="292">
        <f>D193+E193</f>
        <v>0</v>
      </c>
      <c r="H193" s="288"/>
      <c r="I193" s="285"/>
      <c r="J193" s="285">
        <f t="shared" si="52"/>
        <v>0</v>
      </c>
      <c r="K193" s="294">
        <f t="shared" si="51"/>
        <v>0</v>
      </c>
      <c r="L193" s="250"/>
      <c r="M193" s="250"/>
      <c r="N193"/>
    </row>
    <row r="194" spans="1:14" s="252" customFormat="1" ht="14.4" x14ac:dyDescent="0.3">
      <c r="A194" s="313" t="s">
        <v>684</v>
      </c>
      <c r="B194" s="273" t="s">
        <v>522</v>
      </c>
      <c r="C194" s="298" t="s">
        <v>689</v>
      </c>
      <c r="D194" s="288">
        <f>'Sch D'!G9</f>
        <v>0</v>
      </c>
      <c r="E194" s="285"/>
      <c r="F194" s="285"/>
      <c r="G194" s="292">
        <f t="shared" si="50"/>
        <v>0</v>
      </c>
      <c r="H194" s="288"/>
      <c r="I194" s="285"/>
      <c r="J194" s="285">
        <f t="shared" si="52"/>
        <v>0</v>
      </c>
      <c r="K194" s="294">
        <f t="shared" si="51"/>
        <v>0</v>
      </c>
      <c r="L194" s="250"/>
      <c r="M194" s="250"/>
      <c r="N194"/>
    </row>
    <row r="195" spans="1:14" s="252" customFormat="1" ht="14.4" x14ac:dyDescent="0.3">
      <c r="A195" s="313" t="s">
        <v>684</v>
      </c>
      <c r="B195" s="273" t="s">
        <v>524</v>
      </c>
      <c r="C195" s="298" t="s">
        <v>196</v>
      </c>
      <c r="D195" s="288">
        <f>'Sch D'!H9</f>
        <v>0</v>
      </c>
      <c r="E195" s="285"/>
      <c r="F195" s="285"/>
      <c r="G195" s="292">
        <f t="shared" si="50"/>
        <v>0</v>
      </c>
      <c r="H195" s="288"/>
      <c r="I195" s="285"/>
      <c r="J195" s="285">
        <f t="shared" si="52"/>
        <v>0</v>
      </c>
      <c r="K195" s="294">
        <f t="shared" si="51"/>
        <v>0</v>
      </c>
      <c r="L195" s="250"/>
      <c r="M195" s="250"/>
      <c r="N195"/>
    </row>
    <row r="196" spans="1:14" s="252" customFormat="1" ht="14.4" x14ac:dyDescent="0.3">
      <c r="A196" s="313" t="s">
        <v>684</v>
      </c>
      <c r="B196" s="273" t="s">
        <v>526</v>
      </c>
      <c r="C196" s="298" t="s">
        <v>690</v>
      </c>
      <c r="D196" s="288">
        <f>'Sch D'!I9</f>
        <v>0</v>
      </c>
      <c r="E196" s="285"/>
      <c r="F196" s="285"/>
      <c r="G196" s="292">
        <f t="shared" si="50"/>
        <v>0</v>
      </c>
      <c r="H196" s="288"/>
      <c r="I196" s="285"/>
      <c r="J196" s="285">
        <f t="shared" si="52"/>
        <v>0</v>
      </c>
      <c r="K196" s="294">
        <f t="shared" si="51"/>
        <v>0</v>
      </c>
      <c r="L196" s="250"/>
      <c r="M196" s="250"/>
      <c r="N196"/>
    </row>
    <row r="197" spans="1:14" s="252" customFormat="1" ht="14.4" x14ac:dyDescent="0.3">
      <c r="A197" s="313" t="s">
        <v>684</v>
      </c>
      <c r="B197" s="273" t="s">
        <v>528</v>
      </c>
      <c r="C197" s="298" t="s">
        <v>691</v>
      </c>
      <c r="D197" s="288">
        <f>'Sch D'!J9</f>
        <v>0</v>
      </c>
      <c r="E197" s="285"/>
      <c r="F197" s="285"/>
      <c r="G197" s="292">
        <f>D197+E197</f>
        <v>0</v>
      </c>
      <c r="H197" s="288"/>
      <c r="I197" s="285"/>
      <c r="J197" s="285">
        <f t="shared" si="52"/>
        <v>0</v>
      </c>
      <c r="K197" s="294">
        <f t="shared" si="51"/>
        <v>0</v>
      </c>
      <c r="L197" s="250"/>
      <c r="M197" s="250"/>
      <c r="N197"/>
    </row>
    <row r="198" spans="1:14" s="252" customFormat="1" ht="14.4" x14ac:dyDescent="0.3">
      <c r="A198" s="272" t="s">
        <v>684</v>
      </c>
      <c r="B198" s="273" t="s">
        <v>530</v>
      </c>
      <c r="C198" s="298" t="s">
        <v>692</v>
      </c>
      <c r="D198" s="288">
        <f>'Sch D'!K9</f>
        <v>0</v>
      </c>
      <c r="E198" s="285"/>
      <c r="F198" s="285"/>
      <c r="G198" s="292">
        <f t="shared" si="50"/>
        <v>0</v>
      </c>
      <c r="H198" s="288"/>
      <c r="I198" s="285"/>
      <c r="J198" s="285">
        <f t="shared" si="52"/>
        <v>0</v>
      </c>
      <c r="K198" s="294">
        <f t="shared" si="51"/>
        <v>0</v>
      </c>
      <c r="L198" s="250"/>
      <c r="M198" s="250"/>
      <c r="N198"/>
    </row>
    <row r="199" spans="1:14" s="252" customFormat="1" ht="15" thickBot="1" x14ac:dyDescent="0.35">
      <c r="A199" s="314" t="s">
        <v>684</v>
      </c>
      <c r="B199" s="315" t="s">
        <v>124</v>
      </c>
      <c r="C199" s="316" t="s">
        <v>693</v>
      </c>
      <c r="D199" s="317">
        <f t="shared" ref="D199:J199" si="53">SUM(D190:D198)</f>
        <v>0</v>
      </c>
      <c r="E199" s="318">
        <f t="shared" si="53"/>
        <v>0</v>
      </c>
      <c r="F199" s="318">
        <f t="shared" si="53"/>
        <v>0</v>
      </c>
      <c r="G199" s="319">
        <f t="shared" si="53"/>
        <v>0</v>
      </c>
      <c r="H199" s="317">
        <f t="shared" si="53"/>
        <v>0</v>
      </c>
      <c r="I199" s="318">
        <f t="shared" si="53"/>
        <v>0</v>
      </c>
      <c r="J199" s="318">
        <f t="shared" si="53"/>
        <v>0</v>
      </c>
      <c r="K199" s="322">
        <f t="shared" si="51"/>
        <v>0</v>
      </c>
      <c r="L199" s="250"/>
      <c r="M199" s="250"/>
      <c r="N199"/>
    </row>
    <row r="200" spans="1:14" s="62" customFormat="1" x14ac:dyDescent="0.25">
      <c r="N200"/>
    </row>
    <row r="201" spans="1:14" s="62" customFormat="1" ht="15" thickBot="1" x14ac:dyDescent="0.35">
      <c r="A201" s="334" t="s">
        <v>716</v>
      </c>
      <c r="B201" s="370"/>
      <c r="C201" s="369"/>
      <c r="D201" s="366"/>
      <c r="E201" s="366"/>
      <c r="F201" s="366"/>
      <c r="G201" s="372"/>
      <c r="H201" s="367"/>
      <c r="I201" s="367"/>
      <c r="J201" s="367"/>
      <c r="K201" s="368"/>
      <c r="N201"/>
    </row>
    <row r="202" spans="1:14" s="252" customFormat="1" ht="14.4" x14ac:dyDescent="0.3">
      <c r="A202" s="320" t="s">
        <v>694</v>
      </c>
      <c r="B202" s="321" t="s">
        <v>514</v>
      </c>
      <c r="C202" s="323" t="s">
        <v>695</v>
      </c>
      <c r="D202" s="309">
        <f>'Sch D'!N22</f>
        <v>0</v>
      </c>
      <c r="E202" s="310"/>
      <c r="F202" s="310"/>
      <c r="G202" s="311">
        <f>D202+E202</f>
        <v>0</v>
      </c>
      <c r="H202" s="309"/>
      <c r="I202" s="310"/>
      <c r="J202" s="310">
        <f>G202+H202+I202</f>
        <v>0</v>
      </c>
      <c r="K202" s="356"/>
      <c r="L202" s="250"/>
      <c r="M202" s="250"/>
      <c r="N202"/>
    </row>
    <row r="203" spans="1:14" s="252" customFormat="1" ht="14.4" x14ac:dyDescent="0.3">
      <c r="A203" s="313" t="s">
        <v>694</v>
      </c>
      <c r="B203" s="273" t="s">
        <v>516</v>
      </c>
      <c r="C203" s="301" t="s">
        <v>696</v>
      </c>
      <c r="D203" s="290">
        <f>'Sch D'!N24</f>
        <v>0</v>
      </c>
      <c r="E203" s="287"/>
      <c r="F203" s="287"/>
      <c r="G203" s="293">
        <f>D203+E203</f>
        <v>0</v>
      </c>
      <c r="H203" s="290"/>
      <c r="I203" s="287"/>
      <c r="J203" s="287">
        <f>G203+H203+I203</f>
        <v>0</v>
      </c>
      <c r="K203" s="357"/>
      <c r="L203" s="250"/>
      <c r="M203" s="250"/>
      <c r="N203"/>
    </row>
    <row r="204" spans="1:14" s="252" customFormat="1" ht="14.4" x14ac:dyDescent="0.3">
      <c r="A204" s="313" t="s">
        <v>694</v>
      </c>
      <c r="B204" s="273" t="s">
        <v>518</v>
      </c>
      <c r="C204" s="301" t="s">
        <v>697</v>
      </c>
      <c r="D204" s="288">
        <f>$D$4-$D$3+1</f>
        <v>1</v>
      </c>
      <c r="E204" s="371"/>
      <c r="F204" s="371"/>
      <c r="G204" s="292">
        <f>D204+E204</f>
        <v>1</v>
      </c>
      <c r="H204" s="371"/>
      <c r="I204" s="371"/>
      <c r="J204" s="285">
        <f>G204+H204+I204</f>
        <v>1</v>
      </c>
      <c r="K204" s="361"/>
      <c r="L204" s="250"/>
      <c r="M204" s="250"/>
      <c r="N204"/>
    </row>
    <row r="205" spans="1:14" s="252" customFormat="1" ht="28.8" x14ac:dyDescent="0.3">
      <c r="A205" s="324" t="s">
        <v>694</v>
      </c>
      <c r="B205" s="325" t="s">
        <v>520</v>
      </c>
      <c r="C205" s="373" t="s">
        <v>698</v>
      </c>
      <c r="D205" s="288">
        <f>'Sch D'!N28</f>
        <v>0</v>
      </c>
      <c r="E205" s="355"/>
      <c r="F205" s="355"/>
      <c r="G205" s="292">
        <f>G202*G204</f>
        <v>0</v>
      </c>
      <c r="H205" s="355"/>
      <c r="I205" s="355"/>
      <c r="J205" s="285">
        <f>J202*J204</f>
        <v>0</v>
      </c>
      <c r="K205" s="361"/>
      <c r="L205" s="250"/>
      <c r="M205" s="250"/>
      <c r="N205"/>
    </row>
    <row r="206" spans="1:14" s="252" customFormat="1" ht="28.8" x14ac:dyDescent="0.3">
      <c r="A206" s="324" t="s">
        <v>694</v>
      </c>
      <c r="B206" s="325" t="s">
        <v>522</v>
      </c>
      <c r="C206" s="373" t="s">
        <v>699</v>
      </c>
      <c r="D206" s="288" t="str">
        <f>'Sch D'!N30</f>
        <v/>
      </c>
      <c r="E206" s="353"/>
      <c r="F206" s="354"/>
      <c r="G206" s="294">
        <f>IFERROR(G199/G205,0)</f>
        <v>0</v>
      </c>
      <c r="H206" s="355"/>
      <c r="I206" s="354"/>
      <c r="J206" s="286">
        <f>IFERROR(J199/J205,0)</f>
        <v>0</v>
      </c>
      <c r="K206" s="357"/>
      <c r="L206" s="250"/>
      <c r="M206" s="250"/>
      <c r="N206"/>
    </row>
    <row r="207" spans="1:14" s="252" customFormat="1" ht="28.8" x14ac:dyDescent="0.3">
      <c r="A207" s="324" t="s">
        <v>694</v>
      </c>
      <c r="B207" s="325" t="s">
        <v>524</v>
      </c>
      <c r="C207" s="373" t="s">
        <v>700</v>
      </c>
      <c r="D207" s="288" t="str">
        <f>'Sch D'!N32</f>
        <v/>
      </c>
      <c r="E207" s="353"/>
      <c r="F207" s="354"/>
      <c r="G207" s="294">
        <f>IFERROR((G190+G191)/G205,0)</f>
        <v>0</v>
      </c>
      <c r="H207" s="355"/>
      <c r="I207" s="354"/>
      <c r="J207" s="286">
        <f>IFERROR((J190+J191)/J205,0)</f>
        <v>0</v>
      </c>
      <c r="K207" s="357"/>
      <c r="L207" s="250"/>
      <c r="M207" s="250"/>
      <c r="N207"/>
    </row>
    <row r="208" spans="1:14" s="252" customFormat="1" ht="29.4" thickBot="1" x14ac:dyDescent="0.35">
      <c r="A208" s="326" t="s">
        <v>694</v>
      </c>
      <c r="B208" s="327" t="s">
        <v>526</v>
      </c>
      <c r="C208" s="374" t="s">
        <v>701</v>
      </c>
      <c r="D208" s="317" t="str">
        <f>'Sch D'!N34</f>
        <v/>
      </c>
      <c r="E208" s="359"/>
      <c r="F208" s="360"/>
      <c r="G208" s="322">
        <f>IFERROR(G207/G206,0)</f>
        <v>0</v>
      </c>
      <c r="H208" s="359"/>
      <c r="I208" s="360"/>
      <c r="J208" s="328">
        <f>IFERROR(J207/J206,0)</f>
        <v>0</v>
      </c>
      <c r="K208" s="358"/>
      <c r="L208" s="250"/>
      <c r="M208" s="250"/>
      <c r="N208"/>
    </row>
  </sheetData>
  <sheetProtection algorithmName="SHA-512" hashValue="ug1s/tn4kl4pzPcaWU045Hoy4+HCsHtGJ5R9PfrrYlT2gZphqxiKGk/UiLm6jQ6lv4UhI2kO3o2SjwVsl2Ntrg==" saltValue="dEUGmKi1EddiExzRI9YAog==" spinCount="100000" sheet="1" objects="1" scenarios="1"/>
  <customSheetViews>
    <customSheetView guid="{EE2D411F-0182-4ED0-B0C9-D6EF1D4CE529}" scale="75" showGridLines="0" fitToPage="1" showRuler="0">
      <pageMargins left="0.75" right="0.75" top="1" bottom="1" header="0.5" footer="0.5"/>
      <pageSetup scale="70" fitToHeight="8" orientation="landscape" r:id="rId1"/>
      <headerFooter alignWithMargins="0"/>
    </customSheetView>
  </customSheetViews>
  <phoneticPr fontId="0" type="noConversion"/>
  <pageMargins left="0.17" right="0.17" top="0.28000000000000003" bottom="0.17" header="0.17" footer="0.17"/>
  <pageSetup scale="55" fitToHeight="4" orientation="landscape" r:id="rId2"/>
  <headerFooter alignWithMargins="0"/>
  <rowBreaks count="1" manualBreakCount="1">
    <brk id="165" max="12" man="1"/>
  </rowBreaks>
  <ignoredErrors>
    <ignoredError sqref="E5:K5 L5:M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104"/>
  <sheetViews>
    <sheetView showGridLines="0" zoomScaleNormal="100" zoomScaleSheetLayoutView="100" workbookViewId="0">
      <selection activeCell="A28" sqref="A28"/>
    </sheetView>
  </sheetViews>
  <sheetFormatPr defaultColWidth="8.88671875" defaultRowHeight="13.2" x14ac:dyDescent="0.25"/>
  <cols>
    <col min="1" max="1" width="31.5546875" style="12" customWidth="1"/>
    <col min="2" max="16384" width="8.88671875" style="12"/>
  </cols>
  <sheetData>
    <row r="1" spans="1:18" x14ac:dyDescent="0.25">
      <c r="A1" s="32" t="str">
        <f>+Index!A18</f>
        <v>Schedules Revised 7/31/25</v>
      </c>
      <c r="I1" s="20" t="s">
        <v>464</v>
      </c>
    </row>
    <row r="2" spans="1:18" ht="15" x14ac:dyDescent="0.25">
      <c r="A2" s="94"/>
      <c r="B2" s="11"/>
      <c r="C2" s="11"/>
      <c r="D2" s="11"/>
      <c r="E2" s="11"/>
      <c r="F2" s="11"/>
      <c r="G2" s="11"/>
      <c r="H2" s="11"/>
      <c r="I2" s="11"/>
      <c r="J2" s="11"/>
      <c r="K2" s="11"/>
      <c r="L2" s="11"/>
      <c r="M2" s="11"/>
      <c r="N2" s="11"/>
      <c r="O2" s="11"/>
      <c r="P2" s="11"/>
      <c r="Q2" s="11"/>
      <c r="R2" s="11"/>
    </row>
    <row r="3" spans="1:18" x14ac:dyDescent="0.25">
      <c r="A3" s="10"/>
      <c r="B3" s="11"/>
      <c r="C3" s="11"/>
      <c r="D3" s="11"/>
      <c r="E3" s="11"/>
      <c r="F3" s="11"/>
      <c r="G3" s="11"/>
      <c r="H3" s="11"/>
      <c r="I3" s="11"/>
      <c r="J3" s="11"/>
      <c r="K3" s="11"/>
      <c r="L3" s="11"/>
      <c r="M3" s="11"/>
      <c r="N3" s="11"/>
      <c r="O3" s="11"/>
      <c r="P3" s="11"/>
      <c r="Q3" s="11"/>
      <c r="R3" s="11"/>
    </row>
    <row r="4" spans="1:18" x14ac:dyDescent="0.25">
      <c r="A4" s="95" t="s">
        <v>466</v>
      </c>
      <c r="B4" s="11"/>
      <c r="C4" s="11"/>
      <c r="D4" s="11"/>
      <c r="E4" s="11"/>
      <c r="F4" s="11"/>
      <c r="G4" s="11"/>
      <c r="H4" s="11"/>
    </row>
    <row r="5" spans="1:18" ht="15.6" x14ac:dyDescent="0.3">
      <c r="A5" s="96"/>
      <c r="B5" s="11"/>
      <c r="C5" s="11"/>
      <c r="D5" s="11"/>
      <c r="E5" s="11"/>
      <c r="F5" s="11"/>
      <c r="G5" s="11"/>
      <c r="H5" s="11"/>
    </row>
    <row r="6" spans="1:18" x14ac:dyDescent="0.25">
      <c r="A6" s="97" t="s">
        <v>356</v>
      </c>
      <c r="B6" s="11"/>
      <c r="C6" s="11"/>
      <c r="D6" s="11"/>
      <c r="E6" s="11"/>
      <c r="F6" s="11"/>
      <c r="G6" s="11"/>
      <c r="H6" s="11"/>
    </row>
    <row r="7" spans="1:18" x14ac:dyDescent="0.25">
      <c r="B7" s="11"/>
      <c r="C7" s="11"/>
      <c r="D7" s="11"/>
      <c r="E7" s="11"/>
      <c r="F7" s="11"/>
      <c r="G7" s="11"/>
      <c r="H7" s="11"/>
    </row>
    <row r="8" spans="1:18" x14ac:dyDescent="0.25">
      <c r="A8" s="11" t="s">
        <v>484</v>
      </c>
      <c r="B8" s="11"/>
      <c r="C8" s="11"/>
      <c r="D8" s="11"/>
      <c r="E8" s="11"/>
      <c r="F8" s="11"/>
      <c r="G8" s="11"/>
      <c r="H8" s="11"/>
    </row>
    <row r="10" spans="1:18" x14ac:dyDescent="0.25">
      <c r="A10" s="97" t="s">
        <v>332</v>
      </c>
    </row>
    <row r="11" spans="1:18" x14ac:dyDescent="0.25">
      <c r="B11" s="11"/>
      <c r="C11" s="11"/>
      <c r="D11" s="11"/>
      <c r="E11" s="11"/>
      <c r="F11" s="11"/>
      <c r="G11" s="11"/>
      <c r="H11" s="11"/>
    </row>
    <row r="12" spans="1:18" x14ac:dyDescent="0.25">
      <c r="A12" s="62" t="s">
        <v>990</v>
      </c>
      <c r="B12" s="11"/>
      <c r="C12" s="11"/>
      <c r="D12" s="11"/>
      <c r="E12" s="11"/>
      <c r="F12" s="11"/>
      <c r="G12" s="11"/>
      <c r="H12" s="11"/>
    </row>
    <row r="13" spans="1:18" x14ac:dyDescent="0.25">
      <c r="B13" s="11"/>
      <c r="C13" s="11"/>
      <c r="D13" s="11"/>
      <c r="E13" s="11"/>
      <c r="F13" s="11"/>
      <c r="G13" s="11"/>
      <c r="H13" s="11"/>
    </row>
    <row r="14" spans="1:18" x14ac:dyDescent="0.25">
      <c r="A14" s="62" t="s">
        <v>958</v>
      </c>
      <c r="B14" s="11"/>
      <c r="C14" s="11"/>
      <c r="D14" s="11"/>
      <c r="E14" s="11"/>
      <c r="F14" s="11"/>
      <c r="G14" s="11"/>
      <c r="H14" s="11"/>
    </row>
    <row r="15" spans="1:18" x14ac:dyDescent="0.25">
      <c r="B15" s="11"/>
      <c r="C15" s="11"/>
      <c r="D15" s="11"/>
      <c r="E15" s="11"/>
      <c r="F15" s="11"/>
      <c r="G15" s="11"/>
      <c r="H15" s="11"/>
    </row>
    <row r="16" spans="1:18" x14ac:dyDescent="0.25">
      <c r="A16" s="11" t="s">
        <v>959</v>
      </c>
      <c r="B16" s="11"/>
      <c r="C16" s="11"/>
      <c r="D16" s="11"/>
      <c r="E16" s="11"/>
      <c r="F16" s="11"/>
      <c r="G16" s="11"/>
      <c r="H16" s="11"/>
    </row>
    <row r="18" spans="1:15" x14ac:dyDescent="0.25">
      <c r="A18" s="11" t="s">
        <v>960</v>
      </c>
    </row>
    <row r="19" spans="1:15" x14ac:dyDescent="0.25">
      <c r="A19" s="11"/>
    </row>
    <row r="20" spans="1:15" x14ac:dyDescent="0.25">
      <c r="A20" s="11" t="s">
        <v>961</v>
      </c>
    </row>
    <row r="21" spans="1:15" x14ac:dyDescent="0.25">
      <c r="A21" s="11"/>
    </row>
    <row r="22" spans="1:15" x14ac:dyDescent="0.25">
      <c r="A22" s="97" t="s">
        <v>962</v>
      </c>
    </row>
    <row r="23" spans="1:15" x14ac:dyDescent="0.25">
      <c r="A23" s="97"/>
    </row>
    <row r="24" spans="1:15" x14ac:dyDescent="0.25">
      <c r="A24" s="97" t="s">
        <v>963</v>
      </c>
    </row>
    <row r="25" spans="1:15" x14ac:dyDescent="0.25">
      <c r="A25" s="98"/>
    </row>
    <row r="26" spans="1:15" x14ac:dyDescent="0.25">
      <c r="A26" s="97" t="s">
        <v>980</v>
      </c>
      <c r="B26"/>
      <c r="C26"/>
      <c r="D26"/>
      <c r="E26"/>
      <c r="F26"/>
      <c r="G26"/>
      <c r="H26"/>
      <c r="I26"/>
      <c r="J26"/>
      <c r="K26"/>
      <c r="L26"/>
      <c r="M26"/>
      <c r="N26"/>
      <c r="O26"/>
    </row>
    <row r="27" spans="1:15" x14ac:dyDescent="0.25">
      <c r="A27" s="97" t="s">
        <v>981</v>
      </c>
      <c r="B27"/>
      <c r="C27"/>
      <c r="D27"/>
      <c r="E27"/>
      <c r="F27"/>
      <c r="G27"/>
      <c r="H27"/>
      <c r="I27"/>
      <c r="J27"/>
      <c r="K27"/>
      <c r="L27"/>
      <c r="M27"/>
      <c r="N27"/>
      <c r="O27"/>
    </row>
    <row r="28" spans="1:15" x14ac:dyDescent="0.25">
      <c r="A28" s="97"/>
      <c r="B28" s="99"/>
      <c r="C28" s="99"/>
      <c r="D28" s="99"/>
      <c r="E28" s="99"/>
      <c r="F28" s="99"/>
      <c r="G28" s="11"/>
      <c r="H28" s="11"/>
    </row>
    <row r="29" spans="1:15" x14ac:dyDescent="0.25">
      <c r="A29" s="97" t="s">
        <v>989</v>
      </c>
      <c r="B29" s="99"/>
      <c r="C29" s="99"/>
      <c r="D29" s="99"/>
      <c r="E29" s="99"/>
      <c r="F29" s="99"/>
      <c r="G29" s="11"/>
      <c r="H29" s="11"/>
    </row>
    <row r="30" spans="1:15" x14ac:dyDescent="0.25">
      <c r="A30" s="175"/>
      <c r="B30" s="99"/>
      <c r="C30" s="99"/>
      <c r="D30" s="99"/>
      <c r="E30" s="99"/>
      <c r="F30" s="99"/>
      <c r="G30" s="11"/>
      <c r="H30" s="11"/>
    </row>
    <row r="31" spans="1:15" x14ac:dyDescent="0.25">
      <c r="A31" s="11" t="s">
        <v>964</v>
      </c>
      <c r="B31" s="11"/>
      <c r="C31" s="11"/>
      <c r="D31" s="11"/>
      <c r="E31" s="11"/>
      <c r="F31" s="11"/>
      <c r="G31" s="11"/>
      <c r="H31" s="11"/>
    </row>
    <row r="32" spans="1:15" x14ac:dyDescent="0.25">
      <c r="B32" s="11"/>
      <c r="C32" s="11"/>
      <c r="D32" s="11"/>
      <c r="E32" s="11"/>
      <c r="F32" s="11"/>
      <c r="G32" s="11"/>
      <c r="H32" s="11"/>
    </row>
    <row r="33" spans="1:18" x14ac:dyDescent="0.25">
      <c r="A33" s="95" t="s">
        <v>965</v>
      </c>
      <c r="B33" s="11"/>
      <c r="C33" s="11"/>
      <c r="D33" s="11"/>
      <c r="E33" s="11"/>
      <c r="F33" s="11"/>
      <c r="G33" s="11"/>
      <c r="H33" s="11"/>
    </row>
    <row r="34" spans="1:18" x14ac:dyDescent="0.25">
      <c r="B34" s="11"/>
      <c r="C34" s="11"/>
      <c r="D34" s="11"/>
      <c r="E34" s="11"/>
      <c r="F34" s="11"/>
      <c r="G34" s="11"/>
      <c r="H34" s="11"/>
    </row>
    <row r="35" spans="1:18" ht="15" x14ac:dyDescent="0.25">
      <c r="A35" s="31"/>
      <c r="B35" s="11"/>
      <c r="C35" s="11"/>
      <c r="D35" s="11"/>
      <c r="E35" s="11"/>
      <c r="F35" s="11"/>
      <c r="G35" s="11"/>
      <c r="H35" s="11"/>
    </row>
    <row r="36" spans="1:18" x14ac:dyDescent="0.25">
      <c r="A36" s="11"/>
      <c r="B36" s="11"/>
      <c r="C36" s="11"/>
      <c r="D36" s="11"/>
      <c r="E36" s="11"/>
      <c r="F36" s="11"/>
      <c r="G36" s="11"/>
      <c r="H36" s="11"/>
    </row>
    <row r="37" spans="1:18" x14ac:dyDescent="0.25">
      <c r="A37" s="11"/>
      <c r="B37" s="11"/>
      <c r="C37" s="11"/>
      <c r="D37" s="11"/>
      <c r="E37" s="11"/>
      <c r="F37" s="11"/>
      <c r="G37" s="11"/>
      <c r="H37" s="11"/>
    </row>
    <row r="38" spans="1:18" x14ac:dyDescent="0.25">
      <c r="A38" s="11"/>
      <c r="B38" s="11"/>
      <c r="C38" s="11"/>
      <c r="D38" s="11"/>
      <c r="E38" s="11"/>
      <c r="F38" s="11"/>
      <c r="G38" s="11"/>
      <c r="H38" s="11"/>
    </row>
    <row r="39" spans="1:18" x14ac:dyDescent="0.25">
      <c r="A39" s="11"/>
      <c r="B39" s="11"/>
      <c r="C39" s="95"/>
      <c r="D39" s="11"/>
      <c r="E39" s="11"/>
      <c r="F39" s="11"/>
      <c r="G39" s="11"/>
      <c r="H39" s="11"/>
      <c r="I39" s="11"/>
      <c r="J39" s="11"/>
      <c r="K39" s="11"/>
      <c r="L39" s="11"/>
      <c r="M39" s="11"/>
      <c r="N39" s="11"/>
      <c r="O39" s="11"/>
      <c r="P39" s="11"/>
      <c r="Q39" s="11"/>
      <c r="R39" s="11"/>
    </row>
    <row r="40" spans="1:18" x14ac:dyDescent="0.25">
      <c r="A40" s="11"/>
      <c r="B40" s="11"/>
      <c r="C40" s="11"/>
      <c r="D40" s="11"/>
      <c r="E40" s="11"/>
      <c r="F40" s="11"/>
      <c r="G40" s="11"/>
      <c r="H40" s="11"/>
      <c r="I40" s="11"/>
      <c r="J40" s="11"/>
      <c r="K40" s="11"/>
      <c r="L40" s="11"/>
      <c r="M40" s="11"/>
      <c r="N40" s="11"/>
      <c r="O40" s="11"/>
      <c r="P40" s="11"/>
      <c r="Q40" s="11"/>
      <c r="R40" s="11"/>
    </row>
    <row r="41" spans="1:18" x14ac:dyDescent="0.25">
      <c r="A41" s="11"/>
      <c r="B41" s="11"/>
      <c r="C41" s="11"/>
      <c r="D41" s="11"/>
      <c r="E41" s="11"/>
      <c r="F41" s="11"/>
      <c r="G41" s="11"/>
      <c r="H41" s="11"/>
      <c r="I41" s="11"/>
      <c r="J41" s="11"/>
      <c r="K41" s="11"/>
      <c r="L41" s="11"/>
      <c r="M41" s="11"/>
      <c r="N41" s="11"/>
      <c r="O41" s="11"/>
      <c r="P41" s="11"/>
      <c r="Q41" s="11"/>
      <c r="R41" s="11"/>
    </row>
    <row r="42" spans="1:18" x14ac:dyDescent="0.25">
      <c r="A42" s="11"/>
      <c r="B42" s="11"/>
      <c r="C42" s="11"/>
      <c r="D42" s="11"/>
      <c r="E42" s="11"/>
      <c r="F42" s="11"/>
      <c r="G42" s="11"/>
      <c r="H42" s="11"/>
      <c r="I42" s="11"/>
      <c r="J42" s="11"/>
      <c r="K42" s="11"/>
      <c r="L42" s="11"/>
      <c r="M42" s="11"/>
      <c r="N42" s="11"/>
      <c r="O42" s="11"/>
      <c r="P42" s="11"/>
      <c r="Q42" s="11"/>
      <c r="R42" s="11"/>
    </row>
    <row r="43" spans="1:18" x14ac:dyDescent="0.25">
      <c r="A43" s="11"/>
      <c r="B43" s="11"/>
      <c r="C43" s="11"/>
      <c r="D43" s="11"/>
      <c r="E43" s="11"/>
      <c r="F43" s="11"/>
      <c r="G43" s="11"/>
      <c r="H43" s="11"/>
      <c r="I43" s="11"/>
      <c r="J43" s="11"/>
      <c r="K43" s="11"/>
      <c r="L43" s="11"/>
      <c r="M43" s="11"/>
      <c r="N43" s="11"/>
      <c r="O43" s="11"/>
      <c r="P43" s="11"/>
      <c r="Q43" s="11"/>
      <c r="R43" s="11"/>
    </row>
    <row r="44" spans="1:18" x14ac:dyDescent="0.25">
      <c r="A44" s="11"/>
      <c r="B44" s="11"/>
      <c r="C44" s="11"/>
      <c r="D44" s="11"/>
      <c r="E44" s="11"/>
      <c r="F44" s="11"/>
      <c r="G44" s="11"/>
      <c r="H44" s="11"/>
      <c r="I44" s="11"/>
      <c r="J44" s="11"/>
      <c r="K44" s="11"/>
      <c r="L44" s="11"/>
      <c r="M44" s="11"/>
      <c r="N44" s="11"/>
      <c r="O44" s="11"/>
      <c r="P44" s="11"/>
      <c r="Q44" s="11"/>
      <c r="R44" s="11"/>
    </row>
    <row r="45" spans="1:18" x14ac:dyDescent="0.25">
      <c r="A45" s="11"/>
      <c r="B45" s="11"/>
      <c r="C45" s="11"/>
      <c r="D45" s="11"/>
      <c r="E45" s="11"/>
      <c r="F45" s="11"/>
      <c r="G45" s="11"/>
      <c r="H45" s="11"/>
      <c r="I45" s="11"/>
      <c r="J45" s="11"/>
      <c r="K45" s="11"/>
      <c r="L45" s="11"/>
      <c r="M45" s="11"/>
      <c r="N45" s="11"/>
      <c r="O45" s="11"/>
      <c r="P45" s="11"/>
      <c r="Q45" s="11"/>
      <c r="R45" s="11"/>
    </row>
    <row r="46" spans="1:18" x14ac:dyDescent="0.25">
      <c r="A46" s="11"/>
      <c r="B46" s="11"/>
      <c r="C46" s="11"/>
      <c r="D46" s="11"/>
      <c r="E46" s="11"/>
      <c r="F46" s="11"/>
      <c r="G46" s="11"/>
      <c r="H46" s="11"/>
      <c r="I46" s="11"/>
      <c r="J46" s="11"/>
      <c r="K46" s="11"/>
      <c r="L46" s="11"/>
      <c r="M46" s="11"/>
      <c r="N46" s="11"/>
      <c r="O46" s="11"/>
      <c r="P46" s="11"/>
      <c r="Q46" s="11"/>
      <c r="R46" s="11"/>
    </row>
    <row r="47" spans="1:18" x14ac:dyDescent="0.25">
      <c r="A47" s="11"/>
      <c r="B47" s="11"/>
      <c r="C47" s="11"/>
      <c r="D47" s="11"/>
      <c r="E47" s="11"/>
      <c r="F47" s="11"/>
      <c r="G47" s="11"/>
      <c r="H47" s="11"/>
      <c r="I47" s="11"/>
      <c r="J47" s="11"/>
      <c r="K47" s="11"/>
      <c r="L47" s="11"/>
      <c r="M47" s="11"/>
      <c r="N47" s="11"/>
      <c r="O47" s="11"/>
      <c r="P47" s="11"/>
      <c r="Q47" s="11"/>
      <c r="R47" s="11"/>
    </row>
    <row r="48" spans="1:18" x14ac:dyDescent="0.25">
      <c r="A48" s="11"/>
      <c r="B48" s="11"/>
      <c r="C48" s="11"/>
      <c r="D48" s="11"/>
      <c r="E48" s="11"/>
      <c r="F48" s="11"/>
      <c r="G48" s="11"/>
      <c r="H48" s="11"/>
      <c r="I48" s="11"/>
      <c r="J48" s="11"/>
      <c r="K48" s="11"/>
      <c r="L48" s="11"/>
      <c r="M48" s="11"/>
      <c r="N48" s="11"/>
      <c r="O48" s="11"/>
      <c r="P48" s="11"/>
      <c r="Q48" s="11"/>
      <c r="R48" s="11"/>
    </row>
    <row r="49" spans="1:18" x14ac:dyDescent="0.25">
      <c r="A49" s="11"/>
      <c r="B49" s="11"/>
      <c r="C49" s="11"/>
      <c r="D49" s="11"/>
      <c r="E49" s="11"/>
      <c r="F49" s="11"/>
      <c r="G49" s="11"/>
      <c r="H49" s="11"/>
      <c r="I49" s="11"/>
      <c r="J49" s="11"/>
      <c r="K49" s="11"/>
      <c r="L49" s="11"/>
      <c r="M49" s="11"/>
      <c r="N49" s="11"/>
      <c r="O49" s="11"/>
      <c r="P49" s="11"/>
      <c r="Q49" s="11"/>
      <c r="R49" s="11"/>
    </row>
    <row r="50" spans="1:18" x14ac:dyDescent="0.25">
      <c r="A50" s="11"/>
      <c r="B50" s="11"/>
      <c r="C50" s="11"/>
      <c r="D50" s="11"/>
      <c r="E50" s="11"/>
      <c r="F50" s="11"/>
      <c r="G50" s="11"/>
      <c r="H50" s="11"/>
      <c r="I50" s="11"/>
      <c r="J50" s="11"/>
      <c r="K50" s="11"/>
      <c r="L50" s="11"/>
      <c r="M50" s="11"/>
      <c r="N50" s="11"/>
      <c r="O50" s="11"/>
      <c r="P50" s="11"/>
      <c r="Q50" s="11"/>
      <c r="R50" s="11"/>
    </row>
    <row r="51" spans="1:18" x14ac:dyDescent="0.25">
      <c r="A51" s="11"/>
      <c r="B51" s="11"/>
      <c r="C51" s="11"/>
      <c r="D51" s="11"/>
      <c r="E51" s="11"/>
      <c r="F51" s="11"/>
      <c r="G51" s="11"/>
      <c r="H51" s="11"/>
      <c r="I51" s="11"/>
      <c r="J51" s="11"/>
      <c r="K51" s="11"/>
      <c r="L51" s="11"/>
      <c r="M51" s="11"/>
      <c r="N51" s="11"/>
      <c r="O51" s="11"/>
      <c r="P51" s="11"/>
      <c r="Q51" s="11"/>
      <c r="R51" s="11"/>
    </row>
    <row r="52" spans="1:18" x14ac:dyDescent="0.25">
      <c r="A52" s="11"/>
      <c r="B52" s="11"/>
      <c r="C52" s="11"/>
      <c r="D52" s="11"/>
      <c r="E52" s="11"/>
      <c r="F52" s="11"/>
      <c r="G52" s="11"/>
      <c r="H52" s="11"/>
      <c r="I52" s="11"/>
      <c r="J52" s="11"/>
      <c r="K52" s="11"/>
      <c r="L52" s="11"/>
      <c r="M52" s="11"/>
      <c r="N52" s="11"/>
      <c r="O52" s="11"/>
      <c r="P52" s="11"/>
      <c r="Q52" s="11"/>
      <c r="R52" s="11"/>
    </row>
    <row r="53" spans="1:18" x14ac:dyDescent="0.25">
      <c r="A53" s="11"/>
      <c r="B53" s="11"/>
      <c r="C53" s="11"/>
      <c r="D53" s="11"/>
      <c r="E53" s="11"/>
      <c r="F53" s="11"/>
      <c r="G53" s="11"/>
      <c r="H53" s="11"/>
      <c r="I53" s="11"/>
      <c r="J53" s="11"/>
      <c r="K53" s="11"/>
      <c r="L53" s="11"/>
      <c r="M53" s="11"/>
      <c r="N53" s="11"/>
      <c r="O53" s="11"/>
      <c r="P53" s="11"/>
      <c r="Q53" s="11"/>
      <c r="R53" s="11"/>
    </row>
    <row r="54" spans="1:18" x14ac:dyDescent="0.25">
      <c r="A54" s="11"/>
      <c r="B54" s="11"/>
      <c r="C54" s="11"/>
      <c r="D54" s="11"/>
      <c r="E54" s="11"/>
      <c r="F54" s="11"/>
      <c r="G54" s="11"/>
      <c r="H54" s="11"/>
      <c r="I54" s="11"/>
      <c r="J54" s="11"/>
      <c r="K54" s="11"/>
      <c r="L54" s="11"/>
      <c r="M54" s="11"/>
      <c r="N54" s="11"/>
      <c r="O54" s="11"/>
      <c r="P54" s="11"/>
      <c r="Q54" s="11"/>
      <c r="R54" s="11"/>
    </row>
    <row r="55" spans="1:18" x14ac:dyDescent="0.25">
      <c r="A55" s="11"/>
      <c r="B55" s="11"/>
      <c r="C55" s="11"/>
      <c r="D55" s="11"/>
      <c r="E55" s="11"/>
      <c r="F55" s="11"/>
      <c r="G55" s="11"/>
      <c r="H55" s="11"/>
      <c r="I55" s="11"/>
      <c r="J55" s="11"/>
      <c r="K55" s="11"/>
      <c r="L55" s="11"/>
      <c r="M55" s="11"/>
      <c r="N55" s="11"/>
      <c r="O55" s="11"/>
      <c r="P55" s="11"/>
      <c r="Q55" s="11"/>
      <c r="R55" s="11"/>
    </row>
    <row r="56" spans="1:18" x14ac:dyDescent="0.25">
      <c r="A56" s="11"/>
      <c r="B56" s="11"/>
      <c r="C56" s="11"/>
      <c r="D56" s="11"/>
      <c r="E56" s="11"/>
      <c r="F56" s="11"/>
      <c r="G56" s="11"/>
      <c r="H56" s="11"/>
      <c r="I56" s="11"/>
      <c r="J56" s="11"/>
      <c r="K56" s="11"/>
      <c r="L56" s="11"/>
      <c r="M56" s="11"/>
      <c r="N56" s="11"/>
      <c r="O56" s="11"/>
      <c r="P56" s="11"/>
      <c r="Q56" s="11"/>
      <c r="R56" s="11"/>
    </row>
    <row r="57" spans="1:18" x14ac:dyDescent="0.25">
      <c r="A57" s="11"/>
      <c r="B57" s="11"/>
      <c r="C57" s="11"/>
      <c r="D57" s="11"/>
      <c r="E57" s="11"/>
      <c r="F57" s="11"/>
      <c r="G57" s="11"/>
      <c r="H57" s="11"/>
      <c r="I57" s="11"/>
      <c r="J57" s="11"/>
      <c r="K57" s="11"/>
      <c r="L57" s="11"/>
      <c r="M57" s="11"/>
      <c r="N57" s="11"/>
      <c r="O57" s="11"/>
      <c r="P57" s="11"/>
      <c r="Q57" s="11"/>
      <c r="R57" s="11"/>
    </row>
    <row r="58" spans="1:18" x14ac:dyDescent="0.25">
      <c r="A58" s="11"/>
      <c r="B58" s="11"/>
      <c r="C58" s="11"/>
      <c r="D58" s="11"/>
      <c r="E58" s="11"/>
      <c r="F58" s="11"/>
      <c r="G58" s="11"/>
      <c r="H58" s="11"/>
      <c r="I58" s="11"/>
      <c r="J58" s="11"/>
      <c r="K58" s="11"/>
      <c r="L58" s="11"/>
      <c r="M58" s="11"/>
      <c r="N58" s="11"/>
      <c r="O58" s="11"/>
      <c r="P58" s="11"/>
      <c r="Q58" s="11"/>
      <c r="R58" s="11"/>
    </row>
    <row r="59" spans="1:18" x14ac:dyDescent="0.25">
      <c r="A59" s="11"/>
      <c r="B59" s="11"/>
      <c r="C59" s="11"/>
      <c r="D59" s="11"/>
      <c r="E59" s="11"/>
      <c r="F59" s="11"/>
      <c r="G59" s="11"/>
      <c r="H59" s="11"/>
      <c r="I59" s="11"/>
      <c r="J59" s="11"/>
      <c r="K59" s="11"/>
      <c r="L59" s="11"/>
      <c r="M59" s="11"/>
      <c r="N59" s="11"/>
      <c r="O59" s="11"/>
      <c r="P59" s="11"/>
      <c r="Q59" s="11"/>
      <c r="R59" s="11"/>
    </row>
    <row r="60" spans="1:18" x14ac:dyDescent="0.25">
      <c r="A60" s="11"/>
      <c r="B60" s="11"/>
      <c r="C60" s="11"/>
      <c r="D60" s="11"/>
      <c r="E60" s="11"/>
      <c r="F60" s="11"/>
      <c r="G60" s="11"/>
      <c r="H60" s="11"/>
      <c r="I60" s="11"/>
      <c r="J60" s="11"/>
      <c r="K60" s="11"/>
      <c r="L60" s="11"/>
      <c r="M60" s="11"/>
      <c r="N60" s="11"/>
      <c r="O60" s="11"/>
      <c r="P60" s="11"/>
      <c r="Q60" s="11"/>
      <c r="R60" s="11"/>
    </row>
    <row r="61" spans="1:18" x14ac:dyDescent="0.25">
      <c r="A61" s="11"/>
      <c r="B61" s="11"/>
      <c r="C61" s="11"/>
      <c r="D61" s="11"/>
      <c r="E61" s="11"/>
      <c r="F61" s="11"/>
      <c r="G61" s="11"/>
      <c r="H61" s="11"/>
      <c r="I61" s="11"/>
      <c r="J61" s="11"/>
      <c r="K61" s="11"/>
      <c r="L61" s="11"/>
      <c r="M61" s="11"/>
      <c r="N61" s="11"/>
      <c r="O61" s="11"/>
      <c r="P61" s="11"/>
      <c r="Q61" s="11"/>
      <c r="R61" s="11"/>
    </row>
    <row r="62" spans="1:18" x14ac:dyDescent="0.25">
      <c r="A62" s="11"/>
      <c r="B62" s="11"/>
      <c r="C62" s="11"/>
      <c r="D62" s="11"/>
      <c r="E62" s="11"/>
      <c r="F62" s="11"/>
      <c r="G62" s="11"/>
      <c r="H62" s="11"/>
      <c r="I62" s="11"/>
      <c r="J62" s="11"/>
      <c r="K62" s="11"/>
      <c r="L62" s="11"/>
      <c r="M62" s="11"/>
      <c r="N62" s="11"/>
      <c r="O62" s="11"/>
      <c r="P62" s="11"/>
      <c r="Q62" s="11"/>
      <c r="R62" s="11"/>
    </row>
    <row r="63" spans="1:18" x14ac:dyDescent="0.25">
      <c r="A63" s="11"/>
      <c r="B63" s="11"/>
      <c r="C63" s="11"/>
      <c r="D63" s="11"/>
      <c r="E63" s="11"/>
      <c r="F63" s="11"/>
      <c r="G63" s="11"/>
      <c r="H63" s="11"/>
      <c r="I63" s="11"/>
      <c r="J63" s="11"/>
      <c r="K63" s="11"/>
      <c r="L63" s="11"/>
      <c r="M63" s="11"/>
      <c r="N63" s="11"/>
      <c r="O63" s="11"/>
      <c r="P63" s="11"/>
      <c r="Q63" s="11"/>
      <c r="R63" s="11"/>
    </row>
    <row r="64" spans="1:18" x14ac:dyDescent="0.25">
      <c r="A64" s="11"/>
      <c r="B64" s="11"/>
      <c r="C64" s="11"/>
      <c r="D64" s="11"/>
      <c r="E64" s="11"/>
      <c r="F64" s="11"/>
      <c r="G64" s="11"/>
      <c r="H64" s="11"/>
      <c r="I64" s="11"/>
      <c r="J64" s="11"/>
      <c r="K64" s="11"/>
      <c r="L64" s="11"/>
      <c r="M64" s="11"/>
      <c r="N64" s="11"/>
      <c r="O64" s="11"/>
      <c r="P64" s="11"/>
      <c r="Q64" s="11"/>
      <c r="R64" s="11"/>
    </row>
    <row r="65" spans="1:18" x14ac:dyDescent="0.25">
      <c r="A65" s="11"/>
      <c r="B65" s="11"/>
      <c r="C65" s="11"/>
      <c r="D65" s="11"/>
      <c r="E65" s="11"/>
      <c r="F65" s="11"/>
      <c r="G65" s="11"/>
      <c r="H65" s="11"/>
      <c r="I65" s="11"/>
      <c r="J65" s="11"/>
      <c r="K65" s="11"/>
      <c r="L65" s="11"/>
      <c r="M65" s="11"/>
      <c r="N65" s="11"/>
      <c r="O65" s="11"/>
      <c r="P65" s="11"/>
      <c r="Q65" s="11"/>
      <c r="R65" s="11"/>
    </row>
    <row r="66" spans="1:18" x14ac:dyDescent="0.25">
      <c r="A66" s="11"/>
      <c r="B66" s="11"/>
      <c r="C66" s="11"/>
      <c r="D66" s="11"/>
      <c r="E66" s="11"/>
      <c r="F66" s="11"/>
      <c r="G66" s="11"/>
      <c r="H66" s="11"/>
      <c r="I66" s="11"/>
      <c r="J66" s="11"/>
      <c r="K66" s="11"/>
      <c r="L66" s="11"/>
      <c r="M66" s="11"/>
      <c r="N66" s="11"/>
      <c r="O66" s="11"/>
      <c r="P66" s="11"/>
      <c r="Q66" s="11"/>
      <c r="R66" s="11"/>
    </row>
    <row r="67" spans="1:18" x14ac:dyDescent="0.25">
      <c r="A67" s="11"/>
      <c r="B67" s="11"/>
      <c r="C67" s="11"/>
      <c r="D67" s="11"/>
      <c r="E67" s="11"/>
      <c r="F67" s="11"/>
      <c r="G67" s="11"/>
      <c r="H67" s="11"/>
      <c r="I67" s="11"/>
      <c r="J67" s="11"/>
      <c r="K67" s="11"/>
      <c r="L67" s="11"/>
      <c r="M67" s="11"/>
      <c r="N67" s="11"/>
      <c r="O67" s="11"/>
      <c r="P67" s="11"/>
      <c r="Q67" s="11"/>
      <c r="R67" s="11"/>
    </row>
    <row r="68" spans="1:18" x14ac:dyDescent="0.25">
      <c r="A68" s="11"/>
      <c r="B68" s="11"/>
      <c r="C68" s="11"/>
      <c r="D68" s="11"/>
      <c r="E68" s="11"/>
      <c r="F68" s="11"/>
      <c r="G68" s="11"/>
      <c r="H68" s="11"/>
      <c r="I68" s="11"/>
      <c r="J68" s="11"/>
      <c r="K68" s="11"/>
      <c r="L68" s="11"/>
      <c r="M68" s="11"/>
      <c r="N68" s="11"/>
      <c r="O68" s="11"/>
      <c r="P68" s="11"/>
      <c r="Q68" s="11"/>
      <c r="R68" s="11"/>
    </row>
    <row r="69" spans="1:18" x14ac:dyDescent="0.25">
      <c r="A69" s="11"/>
      <c r="B69" s="11"/>
      <c r="C69" s="11"/>
      <c r="D69" s="11"/>
      <c r="E69" s="11"/>
      <c r="F69" s="11"/>
      <c r="G69" s="11"/>
      <c r="H69" s="11"/>
      <c r="I69" s="11"/>
      <c r="J69" s="11"/>
      <c r="K69" s="11"/>
      <c r="L69" s="11"/>
      <c r="M69" s="11"/>
      <c r="N69" s="11"/>
      <c r="O69" s="11"/>
      <c r="P69" s="11"/>
      <c r="Q69" s="11"/>
      <c r="R69" s="11"/>
    </row>
    <row r="70" spans="1:18" x14ac:dyDescent="0.25">
      <c r="A70" s="11"/>
      <c r="B70" s="11"/>
      <c r="C70" s="11"/>
      <c r="D70" s="11"/>
      <c r="E70" s="11"/>
      <c r="F70" s="11"/>
      <c r="G70" s="11"/>
      <c r="H70" s="11"/>
      <c r="I70" s="11"/>
      <c r="J70" s="11"/>
      <c r="K70" s="11"/>
      <c r="L70" s="11"/>
      <c r="M70" s="11"/>
      <c r="N70" s="11"/>
      <c r="O70" s="11"/>
      <c r="P70" s="11"/>
      <c r="Q70" s="11"/>
      <c r="R70" s="11"/>
    </row>
    <row r="71" spans="1:18" x14ac:dyDescent="0.25">
      <c r="A71" s="11"/>
      <c r="B71" s="11"/>
      <c r="C71" s="11"/>
      <c r="D71" s="11"/>
      <c r="E71" s="11"/>
      <c r="F71" s="11"/>
      <c r="G71" s="11"/>
      <c r="H71" s="11"/>
      <c r="I71" s="11"/>
      <c r="J71" s="11"/>
      <c r="K71" s="11"/>
      <c r="L71" s="11"/>
      <c r="M71" s="11"/>
      <c r="N71" s="11"/>
      <c r="O71" s="11"/>
      <c r="P71" s="11"/>
      <c r="Q71" s="11"/>
      <c r="R71" s="11"/>
    </row>
    <row r="72" spans="1:18" x14ac:dyDescent="0.25">
      <c r="A72" s="11"/>
      <c r="B72" s="11"/>
      <c r="C72" s="11"/>
      <c r="D72" s="11"/>
      <c r="E72" s="11"/>
      <c r="F72" s="11"/>
      <c r="G72" s="11"/>
      <c r="H72" s="11"/>
      <c r="I72" s="11"/>
      <c r="J72" s="11"/>
      <c r="K72" s="11"/>
      <c r="L72" s="11"/>
      <c r="M72" s="11"/>
      <c r="N72" s="11"/>
      <c r="O72" s="11"/>
      <c r="P72" s="11"/>
      <c r="Q72" s="11"/>
      <c r="R72" s="11"/>
    </row>
    <row r="73" spans="1:18" x14ac:dyDescent="0.25">
      <c r="A73" s="11"/>
      <c r="B73" s="11"/>
      <c r="C73" s="11"/>
      <c r="D73" s="11"/>
      <c r="E73" s="11"/>
      <c r="F73" s="11"/>
      <c r="G73" s="11"/>
      <c r="H73" s="11"/>
      <c r="I73" s="11"/>
      <c r="J73" s="11"/>
      <c r="K73" s="11"/>
      <c r="L73" s="11"/>
      <c r="M73" s="11"/>
      <c r="N73" s="11"/>
      <c r="O73" s="11"/>
      <c r="P73" s="11"/>
      <c r="Q73" s="11"/>
      <c r="R73" s="11"/>
    </row>
    <row r="74" spans="1:18" x14ac:dyDescent="0.25">
      <c r="A74" s="11"/>
      <c r="B74" s="11"/>
      <c r="C74" s="11"/>
      <c r="D74" s="11"/>
      <c r="E74" s="11"/>
      <c r="F74" s="11"/>
      <c r="G74" s="11"/>
      <c r="H74" s="11"/>
      <c r="I74" s="11"/>
      <c r="J74" s="11"/>
      <c r="K74" s="11"/>
      <c r="L74" s="11"/>
      <c r="M74" s="11"/>
      <c r="N74" s="11"/>
      <c r="O74" s="11"/>
      <c r="P74" s="11"/>
      <c r="Q74" s="11"/>
      <c r="R74" s="11"/>
    </row>
    <row r="75" spans="1:18" x14ac:dyDescent="0.25">
      <c r="A75" s="11"/>
      <c r="B75" s="11"/>
      <c r="C75" s="11"/>
      <c r="D75" s="11"/>
      <c r="E75" s="11"/>
      <c r="F75" s="11"/>
      <c r="G75" s="11"/>
      <c r="H75" s="11"/>
      <c r="I75" s="11"/>
      <c r="J75" s="11"/>
      <c r="K75" s="11"/>
      <c r="L75" s="11"/>
      <c r="M75" s="11"/>
      <c r="N75" s="11"/>
      <c r="O75" s="11"/>
      <c r="P75" s="11"/>
      <c r="Q75" s="11"/>
      <c r="R75" s="11"/>
    </row>
    <row r="76" spans="1:18" x14ac:dyDescent="0.25">
      <c r="A76" s="11"/>
      <c r="B76" s="11"/>
      <c r="C76" s="11"/>
      <c r="D76" s="11"/>
      <c r="E76" s="11"/>
      <c r="F76" s="11"/>
      <c r="G76" s="11"/>
      <c r="H76" s="11"/>
      <c r="I76" s="11"/>
      <c r="J76" s="11"/>
      <c r="K76" s="11"/>
      <c r="L76" s="11"/>
      <c r="M76" s="11"/>
      <c r="N76" s="11"/>
      <c r="O76" s="11"/>
      <c r="P76" s="11"/>
      <c r="Q76" s="11"/>
      <c r="R76" s="11"/>
    </row>
    <row r="77" spans="1:18" x14ac:dyDescent="0.25">
      <c r="A77" s="11"/>
      <c r="B77" s="11"/>
      <c r="C77" s="11"/>
      <c r="D77" s="11"/>
      <c r="E77" s="11"/>
      <c r="F77" s="11"/>
      <c r="G77" s="11"/>
      <c r="H77" s="11"/>
      <c r="I77" s="11"/>
      <c r="J77" s="11"/>
      <c r="K77" s="11"/>
      <c r="L77" s="11"/>
      <c r="M77" s="11"/>
      <c r="N77" s="11"/>
      <c r="O77" s="11"/>
      <c r="P77" s="11"/>
      <c r="Q77" s="11"/>
      <c r="R77" s="11"/>
    </row>
    <row r="78" spans="1:18" x14ac:dyDescent="0.25">
      <c r="A78" s="11"/>
      <c r="B78" s="11"/>
      <c r="C78" s="11"/>
      <c r="D78" s="11"/>
      <c r="E78" s="11"/>
      <c r="F78" s="11"/>
      <c r="G78" s="11"/>
      <c r="H78" s="11"/>
      <c r="I78" s="11"/>
      <c r="J78" s="11"/>
      <c r="K78" s="11"/>
      <c r="L78" s="11"/>
      <c r="M78" s="11"/>
      <c r="N78" s="11"/>
      <c r="O78" s="11"/>
      <c r="P78" s="11"/>
      <c r="Q78" s="11"/>
      <c r="R78" s="11"/>
    </row>
    <row r="79" spans="1:18" x14ac:dyDescent="0.25">
      <c r="A79" s="11"/>
      <c r="B79" s="11"/>
      <c r="C79" s="11"/>
      <c r="D79" s="11"/>
      <c r="E79" s="11"/>
      <c r="F79" s="11"/>
      <c r="G79" s="11"/>
      <c r="H79" s="11"/>
      <c r="I79" s="11"/>
      <c r="J79" s="11"/>
      <c r="K79" s="11"/>
      <c r="L79" s="11"/>
      <c r="M79" s="11"/>
      <c r="N79" s="11"/>
      <c r="O79" s="11"/>
      <c r="P79" s="11"/>
      <c r="Q79" s="11"/>
      <c r="R79" s="11"/>
    </row>
    <row r="80" spans="1:18" x14ac:dyDescent="0.25">
      <c r="A80" s="11"/>
      <c r="B80" s="11"/>
      <c r="C80" s="11"/>
      <c r="D80" s="11"/>
      <c r="E80" s="11"/>
      <c r="F80" s="11"/>
      <c r="G80" s="11"/>
      <c r="H80" s="11"/>
      <c r="I80" s="11"/>
      <c r="J80" s="11"/>
      <c r="K80" s="11"/>
      <c r="L80" s="11"/>
      <c r="M80" s="11"/>
      <c r="N80" s="11"/>
      <c r="O80" s="11"/>
      <c r="P80" s="11"/>
      <c r="Q80" s="11"/>
      <c r="R80" s="11"/>
    </row>
    <row r="81" spans="1:18" x14ac:dyDescent="0.25">
      <c r="A81" s="11"/>
      <c r="B81" s="11"/>
      <c r="C81" s="11"/>
      <c r="D81" s="11"/>
      <c r="E81" s="11"/>
      <c r="F81" s="11"/>
      <c r="G81" s="11"/>
      <c r="H81" s="11"/>
      <c r="I81" s="11"/>
      <c r="J81" s="11"/>
      <c r="K81" s="11"/>
      <c r="L81" s="11"/>
      <c r="M81" s="11"/>
      <c r="N81" s="11"/>
      <c r="O81" s="11"/>
      <c r="P81" s="11"/>
      <c r="Q81" s="11"/>
      <c r="R81" s="11"/>
    </row>
    <row r="82" spans="1:18" x14ac:dyDescent="0.25">
      <c r="A82" s="11"/>
      <c r="B82" s="11"/>
      <c r="C82" s="11"/>
      <c r="D82" s="11"/>
      <c r="E82" s="11"/>
      <c r="F82" s="11"/>
      <c r="G82" s="11"/>
      <c r="H82" s="11"/>
      <c r="I82" s="11"/>
      <c r="J82" s="11"/>
      <c r="K82" s="11"/>
      <c r="L82" s="11"/>
      <c r="M82" s="11"/>
      <c r="N82" s="11"/>
      <c r="O82" s="11"/>
      <c r="P82" s="11"/>
      <c r="Q82" s="11"/>
      <c r="R82" s="11"/>
    </row>
    <row r="83" spans="1:18" x14ac:dyDescent="0.25">
      <c r="A83" s="11"/>
      <c r="B83" s="11"/>
      <c r="C83" s="11"/>
      <c r="D83" s="11"/>
      <c r="E83" s="11"/>
      <c r="F83" s="11"/>
      <c r="G83" s="11"/>
      <c r="H83" s="11"/>
      <c r="I83" s="11"/>
      <c r="J83" s="11"/>
      <c r="K83" s="11"/>
      <c r="L83" s="11"/>
      <c r="M83" s="11"/>
      <c r="N83" s="11"/>
      <c r="O83" s="11"/>
      <c r="P83" s="11"/>
      <c r="Q83" s="11"/>
      <c r="R83" s="11"/>
    </row>
    <row r="84" spans="1:18" x14ac:dyDescent="0.25">
      <c r="A84" s="11"/>
      <c r="B84" s="11"/>
      <c r="C84" s="11"/>
      <c r="D84" s="11"/>
      <c r="E84" s="11"/>
      <c r="F84" s="11"/>
      <c r="G84" s="11"/>
      <c r="H84" s="11"/>
      <c r="I84" s="11"/>
      <c r="J84" s="11"/>
      <c r="K84" s="11"/>
      <c r="L84" s="11"/>
      <c r="M84" s="11"/>
      <c r="N84" s="11"/>
      <c r="O84" s="11"/>
      <c r="P84" s="11"/>
      <c r="Q84" s="11"/>
      <c r="R84" s="11"/>
    </row>
    <row r="85" spans="1:18" x14ac:dyDescent="0.25">
      <c r="A85" s="11"/>
      <c r="B85" s="11"/>
      <c r="C85" s="11"/>
      <c r="D85" s="11"/>
      <c r="E85" s="11"/>
      <c r="F85" s="11"/>
      <c r="G85" s="11"/>
      <c r="H85" s="11"/>
      <c r="I85" s="11"/>
      <c r="J85" s="11"/>
      <c r="K85" s="11"/>
      <c r="L85" s="11"/>
      <c r="M85" s="11"/>
      <c r="N85" s="11"/>
      <c r="O85" s="11"/>
      <c r="P85" s="11"/>
      <c r="Q85" s="11"/>
      <c r="R85" s="11"/>
    </row>
    <row r="86" spans="1:18" x14ac:dyDescent="0.25">
      <c r="A86" s="11"/>
      <c r="B86" s="11"/>
      <c r="C86" s="11"/>
      <c r="D86" s="11"/>
      <c r="E86" s="11"/>
      <c r="F86" s="11"/>
      <c r="G86" s="11"/>
      <c r="H86" s="11"/>
      <c r="I86" s="11"/>
      <c r="J86" s="11"/>
      <c r="K86" s="11"/>
      <c r="L86" s="11"/>
      <c r="M86" s="11"/>
      <c r="N86" s="11"/>
      <c r="O86" s="11"/>
      <c r="P86" s="11"/>
      <c r="Q86" s="11"/>
      <c r="R86" s="11"/>
    </row>
    <row r="87" spans="1:18" x14ac:dyDescent="0.25">
      <c r="A87" s="11"/>
      <c r="B87" s="11"/>
      <c r="C87" s="11"/>
      <c r="D87" s="11"/>
      <c r="E87" s="11"/>
      <c r="F87" s="11"/>
      <c r="G87" s="11"/>
      <c r="H87" s="11"/>
      <c r="I87" s="11"/>
      <c r="J87" s="11"/>
      <c r="K87" s="11"/>
      <c r="L87" s="11"/>
      <c r="M87" s="11"/>
      <c r="N87" s="11"/>
      <c r="O87" s="11"/>
      <c r="P87" s="11"/>
      <c r="Q87" s="11"/>
      <c r="R87" s="11"/>
    </row>
    <row r="88" spans="1:18" x14ac:dyDescent="0.25">
      <c r="A88" s="11"/>
      <c r="B88" s="11"/>
      <c r="C88" s="11"/>
      <c r="D88" s="11"/>
      <c r="E88" s="11"/>
      <c r="F88" s="11"/>
      <c r="G88" s="11"/>
      <c r="H88" s="11"/>
      <c r="I88" s="11"/>
      <c r="J88" s="11"/>
      <c r="K88" s="11"/>
      <c r="L88" s="11"/>
      <c r="M88" s="11"/>
      <c r="N88" s="11"/>
      <c r="O88" s="11"/>
      <c r="P88" s="11"/>
      <c r="Q88" s="11"/>
      <c r="R88" s="11"/>
    </row>
    <row r="89" spans="1:18" x14ac:dyDescent="0.25">
      <c r="A89" s="11"/>
      <c r="B89" s="11"/>
      <c r="C89" s="11"/>
      <c r="D89" s="11"/>
      <c r="E89" s="11"/>
      <c r="F89" s="11"/>
      <c r="G89" s="11"/>
      <c r="H89" s="11"/>
      <c r="I89" s="11"/>
      <c r="J89" s="11"/>
      <c r="K89" s="11"/>
      <c r="L89" s="11"/>
      <c r="M89" s="11"/>
      <c r="N89" s="11"/>
      <c r="O89" s="11"/>
      <c r="P89" s="11"/>
      <c r="Q89" s="11"/>
      <c r="R89" s="11"/>
    </row>
    <row r="90" spans="1:18" x14ac:dyDescent="0.25">
      <c r="A90" s="11"/>
      <c r="B90" s="11"/>
      <c r="C90" s="11"/>
      <c r="D90" s="11"/>
      <c r="E90" s="11"/>
      <c r="F90" s="11"/>
      <c r="G90" s="11"/>
      <c r="H90" s="11"/>
      <c r="I90" s="11"/>
      <c r="J90" s="11"/>
      <c r="K90" s="11"/>
      <c r="L90" s="11"/>
      <c r="M90" s="11"/>
      <c r="N90" s="11"/>
      <c r="O90" s="11"/>
      <c r="P90" s="11"/>
      <c r="Q90" s="11"/>
      <c r="R90" s="11"/>
    </row>
    <row r="91" spans="1:18" x14ac:dyDescent="0.25">
      <c r="A91" s="11"/>
      <c r="B91" s="11"/>
      <c r="C91" s="11"/>
      <c r="D91" s="11"/>
      <c r="E91" s="11"/>
      <c r="F91" s="11"/>
      <c r="G91" s="11"/>
      <c r="H91" s="11"/>
      <c r="I91" s="11"/>
      <c r="J91" s="11"/>
      <c r="K91" s="11"/>
      <c r="L91" s="11"/>
      <c r="M91" s="11"/>
      <c r="N91" s="11"/>
      <c r="O91" s="11"/>
      <c r="P91" s="11"/>
      <c r="Q91" s="11"/>
      <c r="R91" s="11"/>
    </row>
    <row r="92" spans="1:18" x14ac:dyDescent="0.25">
      <c r="A92" s="11"/>
      <c r="B92" s="11"/>
      <c r="C92" s="11"/>
      <c r="D92" s="11"/>
      <c r="E92" s="11"/>
      <c r="F92" s="11"/>
      <c r="G92" s="11"/>
      <c r="H92" s="11"/>
      <c r="I92" s="11"/>
      <c r="J92" s="11"/>
      <c r="K92" s="11"/>
      <c r="L92" s="11"/>
      <c r="M92" s="11"/>
      <c r="N92" s="11"/>
      <c r="O92" s="11"/>
      <c r="P92" s="11"/>
      <c r="Q92" s="11"/>
      <c r="R92" s="11"/>
    </row>
    <row r="93" spans="1:18" x14ac:dyDescent="0.25">
      <c r="A93" s="11"/>
      <c r="B93" s="11"/>
      <c r="C93" s="11"/>
      <c r="D93" s="11"/>
      <c r="E93" s="11"/>
      <c r="F93" s="11"/>
      <c r="G93" s="11"/>
      <c r="H93" s="11"/>
      <c r="I93" s="11"/>
      <c r="J93" s="11"/>
      <c r="K93" s="11"/>
      <c r="L93" s="11"/>
      <c r="M93" s="11"/>
      <c r="N93" s="11"/>
      <c r="O93" s="11"/>
      <c r="P93" s="11"/>
      <c r="Q93" s="11"/>
      <c r="R93" s="11"/>
    </row>
    <row r="94" spans="1:18" x14ac:dyDescent="0.25">
      <c r="A94" s="11"/>
      <c r="B94" s="11"/>
      <c r="C94" s="11"/>
      <c r="D94" s="11"/>
      <c r="E94" s="11"/>
      <c r="F94" s="11"/>
      <c r="G94" s="11"/>
      <c r="H94" s="11"/>
      <c r="I94" s="11"/>
      <c r="J94" s="11"/>
      <c r="K94" s="11"/>
      <c r="L94" s="11"/>
      <c r="M94" s="11"/>
      <c r="N94" s="11"/>
      <c r="O94" s="11"/>
      <c r="P94" s="11"/>
      <c r="Q94" s="11"/>
      <c r="R94" s="11"/>
    </row>
    <row r="95" spans="1:18" x14ac:dyDescent="0.25">
      <c r="A95" s="11"/>
      <c r="B95" s="11"/>
      <c r="C95" s="11"/>
      <c r="D95" s="11"/>
      <c r="E95" s="11"/>
      <c r="F95" s="11"/>
      <c r="G95" s="11"/>
      <c r="H95" s="11"/>
      <c r="I95" s="11"/>
      <c r="J95" s="11"/>
      <c r="K95" s="11"/>
      <c r="L95" s="11"/>
      <c r="M95" s="11"/>
      <c r="N95" s="11"/>
      <c r="O95" s="11"/>
      <c r="P95" s="11"/>
      <c r="Q95" s="11"/>
      <c r="R95" s="11"/>
    </row>
    <row r="96" spans="1:18" x14ac:dyDescent="0.25">
      <c r="A96" s="11"/>
      <c r="B96" s="11"/>
      <c r="C96" s="11"/>
      <c r="D96" s="11"/>
      <c r="E96" s="11"/>
      <c r="F96" s="11"/>
      <c r="G96" s="11"/>
      <c r="H96" s="11"/>
      <c r="I96" s="11"/>
      <c r="J96" s="11"/>
      <c r="K96" s="11"/>
      <c r="L96" s="11"/>
      <c r="M96" s="11"/>
      <c r="N96" s="11"/>
      <c r="O96" s="11"/>
      <c r="P96" s="11"/>
      <c r="Q96" s="11"/>
      <c r="R96" s="11"/>
    </row>
    <row r="97" spans="1:18" x14ac:dyDescent="0.25">
      <c r="A97" s="11"/>
      <c r="B97" s="11"/>
      <c r="C97" s="11"/>
      <c r="D97" s="11"/>
      <c r="E97" s="11"/>
      <c r="F97" s="11"/>
      <c r="G97" s="11"/>
      <c r="H97" s="11"/>
      <c r="I97" s="11"/>
      <c r="J97" s="11"/>
      <c r="K97" s="11"/>
      <c r="L97" s="11"/>
      <c r="M97" s="11"/>
      <c r="N97" s="11"/>
      <c r="O97" s="11"/>
      <c r="P97" s="11"/>
      <c r="Q97" s="11"/>
      <c r="R97" s="11"/>
    </row>
    <row r="98" spans="1:18" x14ac:dyDescent="0.25">
      <c r="A98" s="11"/>
      <c r="B98" s="11"/>
      <c r="C98" s="11"/>
      <c r="D98" s="11"/>
      <c r="E98" s="11"/>
      <c r="F98" s="11"/>
      <c r="G98" s="11"/>
      <c r="H98" s="11"/>
      <c r="I98" s="11"/>
      <c r="J98" s="11"/>
      <c r="K98" s="11"/>
      <c r="L98" s="11"/>
      <c r="M98" s="11"/>
      <c r="N98" s="11"/>
      <c r="O98" s="11"/>
      <c r="P98" s="11"/>
      <c r="Q98" s="11"/>
      <c r="R98" s="11"/>
    </row>
    <row r="99" spans="1:18" x14ac:dyDescent="0.25">
      <c r="A99" s="11"/>
      <c r="B99" s="11"/>
      <c r="C99" s="11"/>
      <c r="D99" s="11"/>
      <c r="E99" s="11"/>
      <c r="F99" s="11"/>
      <c r="G99" s="11"/>
      <c r="H99" s="11"/>
      <c r="I99" s="11"/>
      <c r="J99" s="11"/>
      <c r="K99" s="11"/>
      <c r="L99" s="11"/>
      <c r="M99" s="11"/>
      <c r="N99" s="11"/>
      <c r="O99" s="11"/>
      <c r="P99" s="11"/>
      <c r="Q99" s="11"/>
      <c r="R99" s="11"/>
    </row>
    <row r="100" spans="1:18" x14ac:dyDescent="0.25">
      <c r="A100" s="11"/>
      <c r="B100" s="11"/>
      <c r="C100" s="11"/>
      <c r="D100" s="11"/>
      <c r="E100" s="11"/>
      <c r="F100" s="11"/>
      <c r="G100" s="11"/>
      <c r="H100" s="11"/>
      <c r="I100" s="11"/>
      <c r="J100" s="11"/>
      <c r="K100" s="11"/>
      <c r="L100" s="11"/>
      <c r="M100" s="11"/>
      <c r="N100" s="11"/>
      <c r="O100" s="11"/>
      <c r="P100" s="11"/>
      <c r="Q100" s="11"/>
      <c r="R100" s="11"/>
    </row>
    <row r="101" spans="1:18" x14ac:dyDescent="0.25">
      <c r="A101" s="11"/>
      <c r="B101" s="11"/>
      <c r="C101" s="11"/>
      <c r="D101" s="11"/>
      <c r="E101" s="11"/>
      <c r="F101" s="11"/>
      <c r="G101" s="11"/>
      <c r="H101" s="11"/>
      <c r="I101" s="11"/>
      <c r="J101" s="11"/>
      <c r="K101" s="11"/>
      <c r="L101" s="11"/>
      <c r="M101" s="11"/>
      <c r="N101" s="11"/>
      <c r="O101" s="11"/>
      <c r="P101" s="11"/>
      <c r="Q101" s="11"/>
      <c r="R101" s="11"/>
    </row>
    <row r="102" spans="1:18" x14ac:dyDescent="0.25">
      <c r="A102" s="11"/>
      <c r="B102" s="11"/>
      <c r="C102" s="11"/>
      <c r="D102" s="11"/>
      <c r="E102" s="11"/>
      <c r="F102" s="11"/>
      <c r="G102" s="11"/>
      <c r="H102" s="11"/>
      <c r="I102" s="11"/>
      <c r="J102" s="11"/>
      <c r="K102" s="11"/>
      <c r="L102" s="11"/>
      <c r="M102" s="11"/>
      <c r="N102" s="11"/>
      <c r="O102" s="11"/>
      <c r="P102" s="11"/>
      <c r="Q102" s="11"/>
      <c r="R102" s="11"/>
    </row>
    <row r="103" spans="1:18" x14ac:dyDescent="0.25">
      <c r="A103" s="11"/>
      <c r="B103" s="11"/>
      <c r="C103" s="11"/>
      <c r="D103" s="11"/>
      <c r="E103" s="11"/>
      <c r="F103" s="11"/>
      <c r="G103" s="11"/>
      <c r="H103" s="11"/>
      <c r="I103" s="11"/>
      <c r="J103" s="11"/>
      <c r="K103" s="11"/>
      <c r="L103" s="11"/>
      <c r="M103" s="11"/>
      <c r="N103" s="11"/>
      <c r="O103" s="11"/>
      <c r="P103" s="11"/>
      <c r="Q103" s="11"/>
      <c r="R103" s="11"/>
    </row>
    <row r="104" spans="1:18" x14ac:dyDescent="0.25">
      <c r="A104" s="11"/>
      <c r="B104" s="11"/>
      <c r="C104" s="11"/>
      <c r="D104" s="11"/>
      <c r="E104" s="11"/>
      <c r="F104" s="11"/>
      <c r="G104" s="11"/>
      <c r="H104" s="11"/>
      <c r="I104" s="11"/>
      <c r="J104" s="11"/>
      <c r="K104" s="11"/>
      <c r="L104" s="11"/>
      <c r="M104" s="11"/>
      <c r="N104" s="11"/>
      <c r="O104" s="11"/>
      <c r="P104" s="11"/>
      <c r="Q104" s="11"/>
      <c r="R104" s="11"/>
    </row>
  </sheetData>
  <sheetProtection algorithmName="SHA-512" hashValue="Vy0O+rRfSbkaQXyQmc7ZFqaPA3TRA33tVoHO0C9fbh/gtA1DM0P5oKMsXvOrlCTtYAz8xoBjNwJ/UvIobRM75g==" saltValue="enxrBA1WjDaazmXSlu6LpQ==" spinCount="100000" sheet="1" objects="1" scenarios="1"/>
  <customSheetViews>
    <customSheetView guid="{EE2D411F-0182-4ED0-B0C9-D6EF1D4CE529}" showGridLines="0" fitToPage="1" showRuler="0">
      <pageMargins left="0.75" right="0.75" top="1" bottom="1" header="0.5" footer="0.5"/>
      <printOptions horizontalCentered="1"/>
      <pageSetup scale="89" orientation="portrait" r:id="rId1"/>
      <headerFooter alignWithMargins="0">
        <oddFooter>&amp;Lrprice
&amp;D
&amp;Z&amp;F</oddFooter>
      </headerFooter>
    </customSheetView>
  </customSheetViews>
  <phoneticPr fontId="0" type="noConversion"/>
  <printOptions horizontalCentered="1" gridLinesSet="0"/>
  <pageMargins left="0.75" right="0.75" top="1" bottom="1" header="0.5" footer="0.5"/>
  <pageSetup scale="88" orientation="portrait" r:id="rId2"/>
  <headerFooter alignWithMargins="0">
    <oddFooter>&amp;LD Meadows
&amp;D
&amp;Z&amp;F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O69"/>
  <sheetViews>
    <sheetView showGridLines="0" tabSelected="1" zoomScaleNormal="100" workbookViewId="0">
      <selection activeCell="B13" sqref="B13:D13"/>
    </sheetView>
  </sheetViews>
  <sheetFormatPr defaultColWidth="8.88671875" defaultRowHeight="13.2" x14ac:dyDescent="0.25"/>
  <cols>
    <col min="1" max="1" width="6.6640625" style="3" customWidth="1"/>
    <col min="2" max="2" width="7.6640625" style="3" customWidth="1"/>
    <col min="3" max="3" width="19.6640625" style="3" customWidth="1"/>
    <col min="4" max="4" width="16.44140625" style="3" customWidth="1"/>
    <col min="5" max="5" width="11.6640625" style="3" customWidth="1"/>
    <col min="6" max="6" width="3.33203125" style="3" customWidth="1"/>
    <col min="7" max="7" width="9.109375" style="3" customWidth="1"/>
    <col min="8" max="8" width="6.88671875" style="3" customWidth="1"/>
    <col min="9" max="9" width="9.109375" style="3" customWidth="1"/>
    <col min="10" max="10" width="21" style="3" customWidth="1"/>
    <col min="11" max="11" width="5.5546875" style="3" customWidth="1"/>
    <col min="12" max="12" width="6.109375" style="3" customWidth="1"/>
    <col min="13" max="16384" width="8.88671875" style="3"/>
  </cols>
  <sheetData>
    <row r="1" spans="1:41" x14ac:dyDescent="0.25">
      <c r="A1" s="496" t="str">
        <f>+Index!A18</f>
        <v>Schedules Revised 7/31/25</v>
      </c>
      <c r="J1" s="83" t="s">
        <v>457</v>
      </c>
    </row>
    <row r="2" spans="1:41" x14ac:dyDescent="0.25">
      <c r="J2" s="83" t="s">
        <v>1</v>
      </c>
      <c r="M2" s="82"/>
      <c r="N2" s="82"/>
      <c r="O2" s="82"/>
      <c r="P2" s="82"/>
      <c r="Q2" s="82"/>
      <c r="R2" s="82"/>
      <c r="S2" s="82"/>
      <c r="T2" s="82"/>
      <c r="U2" s="82"/>
      <c r="V2" s="82"/>
      <c r="W2" s="82"/>
      <c r="X2" s="82"/>
      <c r="Z2" s="82"/>
      <c r="AA2" s="82"/>
      <c r="AB2" s="82"/>
      <c r="AC2" s="82"/>
      <c r="AD2" s="82"/>
      <c r="AE2" s="82"/>
      <c r="AF2" s="82"/>
      <c r="AG2" s="82"/>
      <c r="AH2" s="82"/>
      <c r="AI2" s="82"/>
      <c r="AJ2" s="82"/>
      <c r="AK2" s="82"/>
      <c r="AL2" s="82"/>
      <c r="AM2" s="82"/>
      <c r="AN2" s="82"/>
      <c r="AO2" s="82"/>
    </row>
    <row r="3" spans="1:41" x14ac:dyDescent="0.25">
      <c r="J3" s="85" t="s">
        <v>234</v>
      </c>
      <c r="M3" s="82"/>
      <c r="N3" s="82"/>
      <c r="O3" s="82"/>
      <c r="P3" s="82"/>
      <c r="Q3" s="82"/>
      <c r="R3" s="82"/>
      <c r="S3" s="82"/>
      <c r="T3" s="82"/>
      <c r="U3" s="82"/>
      <c r="V3" s="82"/>
      <c r="W3" s="82"/>
      <c r="X3" s="82"/>
      <c r="Z3" s="82"/>
      <c r="AA3" s="82"/>
      <c r="AB3" s="82"/>
      <c r="AC3" s="82"/>
      <c r="AD3" s="82"/>
      <c r="AE3" s="82"/>
      <c r="AF3" s="82"/>
      <c r="AG3" s="82"/>
      <c r="AH3" s="82"/>
      <c r="AI3" s="82"/>
      <c r="AJ3" s="82"/>
      <c r="AK3" s="82"/>
      <c r="AL3" s="82"/>
      <c r="AM3" s="82"/>
      <c r="AN3" s="82"/>
      <c r="AO3" s="82"/>
    </row>
    <row r="4" spans="1:41" x14ac:dyDescent="0.25">
      <c r="M4" s="82"/>
      <c r="N4" s="82"/>
      <c r="O4" s="82"/>
      <c r="P4" s="82"/>
      <c r="Q4" s="82"/>
      <c r="R4" s="82"/>
      <c r="S4" s="82"/>
      <c r="T4" s="82"/>
      <c r="U4" s="82"/>
      <c r="V4" s="82"/>
      <c r="W4" s="84"/>
      <c r="X4" s="82"/>
      <c r="Z4" s="82"/>
      <c r="AA4" s="82"/>
      <c r="AB4" s="82"/>
      <c r="AC4" s="82"/>
      <c r="AD4" s="82"/>
      <c r="AE4" s="82"/>
      <c r="AF4" s="82"/>
      <c r="AG4" s="82"/>
      <c r="AH4" s="82"/>
      <c r="AI4" s="82"/>
      <c r="AJ4" s="82"/>
      <c r="AK4" s="82"/>
      <c r="AL4" s="82"/>
      <c r="AM4" s="82"/>
      <c r="AN4" s="82"/>
      <c r="AO4" s="82"/>
    </row>
    <row r="5" spans="1:41" x14ac:dyDescent="0.25">
      <c r="L5" s="82"/>
      <c r="M5" s="82"/>
      <c r="N5" s="82"/>
      <c r="O5" s="82"/>
      <c r="P5" s="82"/>
      <c r="Q5" s="82"/>
      <c r="R5" s="82"/>
      <c r="S5" s="82"/>
      <c r="T5" s="82"/>
      <c r="U5" s="82"/>
      <c r="V5" s="82"/>
      <c r="W5" s="82"/>
      <c r="X5" s="82"/>
      <c r="Z5" s="84"/>
      <c r="AA5" s="82"/>
      <c r="AB5" s="82"/>
      <c r="AC5" s="82"/>
      <c r="AD5" s="82"/>
      <c r="AE5" s="82"/>
      <c r="AF5" s="82"/>
      <c r="AG5" s="82"/>
      <c r="AH5" s="82"/>
      <c r="AI5" s="82"/>
      <c r="AJ5" s="82"/>
      <c r="AK5" s="84"/>
      <c r="AL5" s="82"/>
      <c r="AM5" s="82"/>
      <c r="AN5" s="82"/>
      <c r="AO5" s="82"/>
    </row>
    <row r="6" spans="1:41" x14ac:dyDescent="0.25">
      <c r="L6" s="82"/>
      <c r="M6" s="82"/>
      <c r="N6" s="82"/>
      <c r="O6" s="82"/>
      <c r="P6" s="82"/>
      <c r="Q6" s="82"/>
      <c r="R6" s="82"/>
      <c r="S6" s="82"/>
      <c r="T6" s="82"/>
      <c r="U6" s="82"/>
      <c r="V6" s="82"/>
      <c r="W6" s="82"/>
      <c r="X6" s="82"/>
      <c r="Z6" s="82"/>
      <c r="AA6" s="82"/>
      <c r="AB6" s="82"/>
      <c r="AC6" s="82"/>
      <c r="AD6" s="82"/>
      <c r="AE6" s="82"/>
      <c r="AF6" s="82"/>
      <c r="AG6" s="82"/>
      <c r="AH6" s="82"/>
      <c r="AI6" s="82"/>
      <c r="AJ6" s="82"/>
      <c r="AK6" s="82"/>
      <c r="AL6" s="82"/>
      <c r="AM6" s="82"/>
      <c r="AN6" s="82"/>
      <c r="AO6" s="82"/>
    </row>
    <row r="7" spans="1:41" x14ac:dyDescent="0.25">
      <c r="E7" s="53"/>
      <c r="F7" s="53"/>
      <c r="L7" s="84"/>
      <c r="M7" s="84"/>
      <c r="N7" s="82"/>
      <c r="O7" s="82"/>
      <c r="P7" s="82"/>
      <c r="Q7" s="82"/>
      <c r="R7" s="82"/>
      <c r="S7" s="82"/>
      <c r="T7" s="82"/>
      <c r="U7" s="82"/>
      <c r="V7" s="82"/>
      <c r="W7" s="82"/>
      <c r="X7" s="82"/>
      <c r="Z7" s="84"/>
      <c r="AA7" s="84"/>
      <c r="AB7" s="82"/>
      <c r="AC7" s="82"/>
      <c r="AD7" s="82"/>
      <c r="AE7" s="82"/>
      <c r="AF7" s="82"/>
      <c r="AG7" s="82"/>
      <c r="AH7" s="82"/>
      <c r="AI7" s="82"/>
      <c r="AJ7" s="82"/>
      <c r="AK7" s="82"/>
      <c r="AL7" s="82"/>
      <c r="AM7" s="82"/>
      <c r="AN7" s="82"/>
      <c r="AO7" s="82"/>
    </row>
    <row r="8" spans="1:41" x14ac:dyDescent="0.25">
      <c r="A8" s="53"/>
      <c r="B8" s="53"/>
      <c r="C8" s="53"/>
      <c r="D8" s="53"/>
      <c r="E8" s="53"/>
      <c r="F8" s="53"/>
      <c r="G8" s="53"/>
      <c r="H8" s="53"/>
      <c r="I8" s="53"/>
      <c r="J8" s="53"/>
      <c r="K8" s="53"/>
      <c r="L8" s="86"/>
      <c r="M8" s="86"/>
      <c r="N8" s="82"/>
      <c r="O8" s="82"/>
      <c r="P8" s="82"/>
      <c r="Q8" s="82"/>
      <c r="R8" s="82"/>
      <c r="S8" s="82"/>
      <c r="T8" s="82"/>
      <c r="U8" s="82"/>
      <c r="V8" s="82"/>
      <c r="W8" s="82"/>
      <c r="X8" s="82"/>
      <c r="Z8" s="84"/>
      <c r="AA8" s="84"/>
      <c r="AB8" s="82"/>
      <c r="AC8" s="82"/>
      <c r="AD8" s="82"/>
      <c r="AE8" s="82"/>
      <c r="AF8" s="82"/>
      <c r="AG8" s="82"/>
      <c r="AH8" s="82"/>
      <c r="AI8" s="82"/>
      <c r="AJ8" s="82"/>
      <c r="AK8" s="82"/>
      <c r="AL8" s="82"/>
      <c r="AM8" s="82"/>
      <c r="AN8" s="82"/>
      <c r="AO8" s="82"/>
    </row>
    <row r="9" spans="1:41" x14ac:dyDescent="0.25">
      <c r="A9" s="62" t="s">
        <v>501</v>
      </c>
      <c r="B9" s="24" t="s">
        <v>502</v>
      </c>
      <c r="F9" s="53"/>
      <c r="L9" s="82"/>
      <c r="M9" s="84"/>
      <c r="N9" s="82"/>
      <c r="O9" s="82"/>
      <c r="P9" s="82"/>
      <c r="Q9" s="82"/>
      <c r="R9" s="82"/>
      <c r="S9" s="82"/>
      <c r="T9" s="82"/>
      <c r="U9" s="82"/>
      <c r="V9" s="82"/>
      <c r="W9" s="82"/>
      <c r="X9" s="82"/>
      <c r="Z9" s="82"/>
      <c r="AA9" s="84"/>
      <c r="AB9" s="82"/>
      <c r="AC9" s="82"/>
      <c r="AD9" s="82"/>
      <c r="AE9" s="82"/>
      <c r="AF9" s="82"/>
      <c r="AG9" s="82"/>
      <c r="AH9" s="82"/>
      <c r="AI9" s="82"/>
      <c r="AJ9" s="82"/>
      <c r="AK9" s="82"/>
      <c r="AL9" s="82"/>
      <c r="AM9" s="82"/>
      <c r="AN9" s="82"/>
      <c r="AO9" s="82"/>
    </row>
    <row r="10" spans="1:41" ht="5.25" customHeight="1" x14ac:dyDescent="0.25">
      <c r="L10" s="82"/>
      <c r="M10" s="82"/>
      <c r="N10" s="82"/>
      <c r="O10" s="82"/>
      <c r="P10" s="82"/>
      <c r="Q10" s="82"/>
      <c r="R10" s="82"/>
      <c r="S10" s="82"/>
      <c r="T10" s="82"/>
      <c r="U10" s="82"/>
      <c r="V10" s="82"/>
      <c r="W10" s="82"/>
      <c r="X10" s="82"/>
      <c r="Z10" s="82"/>
      <c r="AA10" s="82"/>
      <c r="AB10" s="82"/>
      <c r="AC10" s="82"/>
      <c r="AD10" s="82"/>
      <c r="AE10" s="82"/>
      <c r="AF10" s="82"/>
      <c r="AG10" s="82"/>
      <c r="AH10" s="82"/>
      <c r="AI10" s="82"/>
      <c r="AJ10" s="82"/>
      <c r="AK10" s="82"/>
      <c r="AL10" s="82"/>
      <c r="AM10" s="82"/>
      <c r="AN10" s="82"/>
      <c r="AO10" s="82"/>
    </row>
    <row r="11" spans="1:41" x14ac:dyDescent="0.25">
      <c r="L11" s="82"/>
      <c r="M11" s="82"/>
      <c r="N11" s="82"/>
      <c r="O11" s="82"/>
      <c r="P11" s="82"/>
      <c r="Q11" s="82"/>
      <c r="R11" s="82"/>
      <c r="S11" s="82"/>
      <c r="T11" s="82"/>
      <c r="U11" s="82"/>
      <c r="V11" s="82"/>
      <c r="W11" s="82"/>
      <c r="X11" s="82"/>
      <c r="Z11" s="82"/>
      <c r="AA11" s="82"/>
      <c r="AB11" s="82"/>
      <c r="AC11" s="82"/>
      <c r="AD11" s="87"/>
      <c r="AE11" s="88"/>
      <c r="AF11" s="87"/>
      <c r="AG11" s="82"/>
      <c r="AH11" s="82"/>
      <c r="AI11" s="82"/>
      <c r="AJ11" s="82"/>
      <c r="AK11" s="82"/>
      <c r="AL11" s="87"/>
      <c r="AM11" s="88"/>
      <c r="AN11" s="87"/>
      <c r="AO11" s="82"/>
    </row>
    <row r="12" spans="1:41" ht="7.5" customHeight="1" x14ac:dyDescent="0.25">
      <c r="L12" s="84"/>
      <c r="M12" s="84"/>
      <c r="N12" s="82"/>
      <c r="O12" s="82"/>
      <c r="P12" s="82"/>
      <c r="Q12" s="82"/>
      <c r="R12" s="82"/>
      <c r="S12" s="82"/>
      <c r="T12" s="82"/>
      <c r="U12" s="82"/>
      <c r="V12" s="82"/>
      <c r="W12" s="82"/>
      <c r="X12" s="82"/>
      <c r="Z12" s="82"/>
      <c r="AA12" s="84"/>
      <c r="AB12" s="84"/>
      <c r="AC12" s="82"/>
      <c r="AD12" s="82"/>
      <c r="AE12" s="82"/>
      <c r="AF12" s="82"/>
      <c r="AG12" s="82"/>
      <c r="AH12" s="84"/>
      <c r="AI12" s="84"/>
      <c r="AJ12" s="82"/>
      <c r="AK12" s="82"/>
      <c r="AL12" s="82"/>
      <c r="AM12" s="82"/>
      <c r="AN12" s="82"/>
      <c r="AO12" s="82"/>
    </row>
    <row r="13" spans="1:41" x14ac:dyDescent="0.25">
      <c r="A13" s="53" t="s">
        <v>2</v>
      </c>
      <c r="B13" s="500"/>
      <c r="C13" s="501"/>
      <c r="D13" s="501"/>
      <c r="F13" s="21" t="s">
        <v>3</v>
      </c>
      <c r="L13" s="82"/>
      <c r="M13" s="84"/>
      <c r="N13" s="82"/>
      <c r="O13" s="82"/>
      <c r="P13" s="82"/>
      <c r="Q13" s="82"/>
      <c r="R13" s="82"/>
      <c r="S13" s="82"/>
      <c r="T13" s="82"/>
      <c r="U13" s="82"/>
      <c r="V13" s="82"/>
      <c r="W13" s="82"/>
      <c r="X13" s="82"/>
      <c r="Z13" s="82"/>
      <c r="AA13" s="84"/>
      <c r="AB13" s="84"/>
      <c r="AC13" s="82"/>
      <c r="AD13" s="82"/>
      <c r="AE13" s="82"/>
      <c r="AF13" s="82"/>
      <c r="AG13" s="82"/>
      <c r="AH13" s="84"/>
      <c r="AI13" s="84"/>
      <c r="AJ13" s="82"/>
      <c r="AK13" s="82"/>
      <c r="AL13" s="82"/>
      <c r="AM13" s="82"/>
      <c r="AN13" s="82"/>
      <c r="AO13" s="82"/>
    </row>
    <row r="14" spans="1:41" ht="21.9" customHeight="1" x14ac:dyDescent="0.25">
      <c r="A14" s="53"/>
      <c r="B14" s="510" t="s">
        <v>4</v>
      </c>
      <c r="C14" s="510"/>
      <c r="D14" s="510"/>
      <c r="E14" s="27"/>
      <c r="L14" s="82"/>
      <c r="M14" s="82"/>
      <c r="N14" s="82"/>
      <c r="O14" s="82"/>
      <c r="P14" s="82"/>
      <c r="Q14" s="82"/>
      <c r="R14" s="82"/>
      <c r="S14" s="82"/>
      <c r="T14" s="82"/>
      <c r="U14" s="82"/>
      <c r="V14" s="82"/>
      <c r="W14" s="82"/>
      <c r="X14" s="82"/>
      <c r="Z14" s="82"/>
      <c r="AA14" s="84"/>
      <c r="AB14" s="84"/>
      <c r="AC14" s="82"/>
      <c r="AD14" s="82"/>
      <c r="AE14" s="82"/>
      <c r="AF14" s="82"/>
      <c r="AG14" s="82"/>
      <c r="AH14" s="84"/>
      <c r="AI14" s="84"/>
      <c r="AJ14" s="82"/>
      <c r="AK14" s="82"/>
      <c r="AL14" s="82"/>
      <c r="AM14" s="82"/>
      <c r="AN14" s="82"/>
      <c r="AO14" s="82"/>
    </row>
    <row r="15" spans="1:41" s="44" customFormat="1" ht="17.25" customHeight="1" x14ac:dyDescent="0.25">
      <c r="A15" s="79" t="s">
        <v>5</v>
      </c>
      <c r="B15" s="498"/>
      <c r="C15" s="499"/>
      <c r="D15" s="499"/>
      <c r="L15" s="89"/>
      <c r="M15" s="90"/>
      <c r="N15" s="89"/>
      <c r="O15" s="90"/>
      <c r="P15" s="89"/>
      <c r="Q15" s="90"/>
      <c r="R15" s="89"/>
      <c r="S15" s="89"/>
      <c r="T15" s="89"/>
      <c r="U15" s="89"/>
      <c r="V15" s="89"/>
      <c r="W15" s="89"/>
      <c r="X15" s="89"/>
      <c r="Z15" s="89"/>
      <c r="AA15" s="90"/>
      <c r="AB15" s="90"/>
      <c r="AC15" s="89"/>
      <c r="AD15" s="89"/>
      <c r="AE15" s="89"/>
      <c r="AF15" s="89"/>
      <c r="AG15" s="89"/>
      <c r="AH15" s="90"/>
      <c r="AI15" s="90"/>
      <c r="AJ15" s="89"/>
      <c r="AK15" s="89"/>
      <c r="AL15" s="89"/>
      <c r="AM15" s="89"/>
      <c r="AN15" s="89"/>
      <c r="AO15" s="89"/>
    </row>
    <row r="16" spans="1:41" s="44" customFormat="1" ht="21.9" customHeight="1" x14ac:dyDescent="0.25">
      <c r="B16" s="507" t="s">
        <v>300</v>
      </c>
      <c r="C16" s="507"/>
      <c r="D16" s="507"/>
      <c r="E16" s="43"/>
      <c r="F16" s="43"/>
      <c r="G16" s="43"/>
      <c r="H16" s="43"/>
      <c r="I16" s="43"/>
      <c r="L16" s="89"/>
      <c r="M16" s="89"/>
      <c r="N16" s="89"/>
      <c r="O16" s="89"/>
      <c r="P16" s="89"/>
      <c r="Q16" s="89"/>
      <c r="R16" s="89"/>
      <c r="S16" s="89"/>
      <c r="T16" s="89"/>
      <c r="U16" s="89"/>
      <c r="V16" s="89"/>
      <c r="W16" s="89"/>
      <c r="X16" s="89"/>
      <c r="Z16" s="89"/>
      <c r="AA16" s="90"/>
      <c r="AB16" s="90"/>
      <c r="AC16" s="89"/>
      <c r="AD16" s="89"/>
      <c r="AE16" s="89"/>
      <c r="AF16" s="89"/>
      <c r="AG16" s="89"/>
      <c r="AH16" s="90"/>
      <c r="AI16" s="90"/>
      <c r="AJ16" s="89"/>
      <c r="AK16" s="89"/>
      <c r="AL16" s="89"/>
      <c r="AM16" s="89"/>
      <c r="AN16" s="89"/>
      <c r="AO16" s="89"/>
    </row>
    <row r="17" spans="1:41" s="44" customFormat="1" ht="14.25" customHeight="1" x14ac:dyDescent="0.25">
      <c r="A17" s="91"/>
      <c r="B17" s="498"/>
      <c r="C17" s="499"/>
      <c r="D17" s="499"/>
      <c r="F17" s="498"/>
      <c r="G17" s="499"/>
      <c r="H17" s="499"/>
      <c r="I17" s="499"/>
      <c r="J17" s="499"/>
      <c r="L17" s="89"/>
      <c r="M17" s="90"/>
      <c r="N17" s="89"/>
      <c r="O17" s="90"/>
      <c r="P17" s="89"/>
      <c r="Q17" s="90"/>
      <c r="R17" s="89"/>
      <c r="S17" s="89"/>
      <c r="T17" s="89"/>
      <c r="U17" s="89"/>
      <c r="V17" s="89"/>
      <c r="W17" s="89"/>
      <c r="X17" s="89"/>
      <c r="Z17" s="89"/>
      <c r="AA17" s="90"/>
      <c r="AB17" s="90"/>
      <c r="AC17" s="89"/>
      <c r="AD17" s="89"/>
      <c r="AE17" s="89"/>
      <c r="AF17" s="89"/>
      <c r="AG17" s="89"/>
      <c r="AH17" s="90"/>
      <c r="AI17" s="90"/>
      <c r="AJ17" s="89"/>
      <c r="AK17" s="89"/>
      <c r="AL17" s="89"/>
      <c r="AM17" s="89"/>
      <c r="AN17" s="89"/>
      <c r="AO17" s="89"/>
    </row>
    <row r="18" spans="1:41" s="44" customFormat="1" ht="21.9" customHeight="1" x14ac:dyDescent="0.25">
      <c r="B18" s="507" t="s">
        <v>301</v>
      </c>
      <c r="C18" s="507"/>
      <c r="D18" s="507"/>
      <c r="E18" s="140"/>
      <c r="F18" s="507" t="s">
        <v>301</v>
      </c>
      <c r="G18" s="507"/>
      <c r="H18" s="507"/>
      <c r="I18" s="507"/>
      <c r="J18" s="507"/>
      <c r="L18" s="89"/>
      <c r="M18" s="89"/>
      <c r="N18" s="89"/>
      <c r="O18" s="89"/>
      <c r="P18" s="89"/>
      <c r="Q18" s="89"/>
      <c r="R18" s="89"/>
      <c r="S18" s="89"/>
      <c r="T18" s="89"/>
      <c r="U18" s="89"/>
      <c r="V18" s="89"/>
      <c r="W18" s="89"/>
      <c r="X18" s="89"/>
      <c r="Z18" s="89"/>
      <c r="AA18" s="90"/>
      <c r="AB18" s="90"/>
      <c r="AC18" s="89"/>
      <c r="AD18" s="89"/>
      <c r="AE18" s="89"/>
      <c r="AF18" s="89"/>
      <c r="AG18" s="89"/>
      <c r="AH18" s="90"/>
      <c r="AI18" s="90"/>
      <c r="AJ18" s="89"/>
      <c r="AK18" s="89"/>
      <c r="AL18" s="89"/>
      <c r="AM18" s="89"/>
      <c r="AN18" s="89"/>
      <c r="AO18" s="89"/>
    </row>
    <row r="19" spans="1:41" x14ac:dyDescent="0.25">
      <c r="B19" s="500"/>
      <c r="C19" s="501"/>
      <c r="D19" s="501"/>
      <c r="E19" s="27"/>
      <c r="F19" s="500"/>
      <c r="G19" s="501"/>
      <c r="H19" s="501"/>
      <c r="I19" s="501"/>
      <c r="J19" s="501"/>
      <c r="L19" s="82"/>
      <c r="M19" s="82"/>
      <c r="N19" s="82"/>
      <c r="O19" s="82"/>
      <c r="P19" s="82"/>
      <c r="Q19" s="82"/>
      <c r="R19" s="82"/>
      <c r="S19" s="82"/>
      <c r="T19" s="82"/>
      <c r="U19" s="82"/>
      <c r="V19" s="82"/>
      <c r="W19" s="82"/>
      <c r="X19" s="82"/>
      <c r="Z19" s="82"/>
      <c r="AA19" s="84"/>
      <c r="AB19" s="84"/>
      <c r="AC19" s="82"/>
      <c r="AD19" s="82"/>
      <c r="AE19" s="82"/>
      <c r="AF19" s="82"/>
      <c r="AG19" s="82"/>
      <c r="AH19" s="84"/>
      <c r="AI19" s="84"/>
      <c r="AJ19" s="82"/>
      <c r="AK19" s="82"/>
      <c r="AL19" s="82"/>
      <c r="AM19" s="82"/>
      <c r="AN19" s="82"/>
      <c r="AO19" s="82"/>
    </row>
    <row r="20" spans="1:41" s="141" customFormat="1" ht="21.9" customHeight="1" x14ac:dyDescent="0.25">
      <c r="B20" s="510" t="s">
        <v>6</v>
      </c>
      <c r="C20" s="510"/>
      <c r="D20" s="510"/>
      <c r="E20" s="142"/>
      <c r="F20" s="510" t="s">
        <v>6</v>
      </c>
      <c r="G20" s="510"/>
      <c r="H20" s="510"/>
      <c r="I20" s="510"/>
      <c r="J20" s="510"/>
      <c r="L20" s="143"/>
      <c r="M20" s="144"/>
      <c r="N20" s="145"/>
      <c r="O20" s="144"/>
      <c r="P20" s="145"/>
      <c r="Q20" s="144"/>
      <c r="R20" s="145"/>
      <c r="S20" s="144"/>
      <c r="T20" s="145"/>
      <c r="U20" s="144"/>
      <c r="V20" s="145"/>
      <c r="W20" s="144"/>
      <c r="X20" s="143"/>
      <c r="Z20" s="143"/>
      <c r="AA20" s="146"/>
      <c r="AB20" s="143"/>
      <c r="AC20" s="143"/>
      <c r="AD20" s="143"/>
      <c r="AE20" s="143"/>
      <c r="AF20" s="143"/>
      <c r="AG20" s="143"/>
      <c r="AH20" s="143"/>
      <c r="AI20" s="143"/>
      <c r="AJ20" s="143"/>
      <c r="AK20" s="143"/>
      <c r="AL20" s="143"/>
      <c r="AM20" s="143"/>
      <c r="AN20" s="143"/>
      <c r="AO20" s="143"/>
    </row>
    <row r="21" spans="1:41" ht="15.75" customHeight="1" x14ac:dyDescent="0.25">
      <c r="B21" s="500"/>
      <c r="C21" s="501"/>
      <c r="D21" s="501"/>
      <c r="F21" s="500"/>
      <c r="G21" s="501"/>
      <c r="H21" s="501"/>
      <c r="I21" s="501"/>
      <c r="J21" s="501"/>
      <c r="L21" s="82"/>
      <c r="M21" s="82"/>
      <c r="N21" s="82"/>
      <c r="O21" s="82"/>
      <c r="P21" s="82"/>
      <c r="Q21" s="82"/>
      <c r="R21" s="82"/>
      <c r="S21" s="82"/>
      <c r="T21" s="82"/>
      <c r="U21" s="82"/>
      <c r="V21" s="82"/>
      <c r="W21" s="82"/>
      <c r="X21" s="82"/>
      <c r="Z21" s="82"/>
      <c r="AA21" s="84"/>
      <c r="AB21" s="82"/>
      <c r="AC21" s="82"/>
      <c r="AD21" s="82"/>
      <c r="AE21" s="82"/>
      <c r="AF21" s="82"/>
      <c r="AG21" s="82"/>
      <c r="AH21" s="82"/>
      <c r="AI21" s="82"/>
      <c r="AJ21" s="82"/>
      <c r="AK21" s="82"/>
      <c r="AL21" s="82"/>
      <c r="AM21" s="82"/>
      <c r="AN21" s="82"/>
      <c r="AO21" s="82"/>
    </row>
    <row r="22" spans="1:41" x14ac:dyDescent="0.25">
      <c r="B22" s="512" t="s">
        <v>7</v>
      </c>
      <c r="C22" s="512"/>
      <c r="D22" s="512"/>
      <c r="E22" s="27"/>
      <c r="F22" s="512" t="s">
        <v>7</v>
      </c>
      <c r="G22" s="512"/>
      <c r="H22" s="512"/>
      <c r="I22" s="512"/>
      <c r="J22" s="512"/>
      <c r="L22" s="84"/>
      <c r="M22" s="82"/>
      <c r="N22" s="82"/>
      <c r="O22" s="88"/>
      <c r="P22" s="82"/>
      <c r="Q22" s="82"/>
      <c r="R22" s="82"/>
      <c r="S22" s="82"/>
      <c r="T22" s="82"/>
      <c r="U22" s="82"/>
      <c r="V22" s="82"/>
      <c r="W22" s="82"/>
      <c r="X22" s="82"/>
      <c r="Z22" s="82"/>
      <c r="AA22" s="84"/>
      <c r="AB22" s="82"/>
      <c r="AC22" s="82"/>
      <c r="AD22" s="82"/>
      <c r="AE22" s="82"/>
      <c r="AF22" s="82"/>
      <c r="AG22" s="82"/>
      <c r="AH22" s="82"/>
      <c r="AI22" s="82"/>
      <c r="AJ22" s="82"/>
      <c r="AK22" s="82"/>
      <c r="AL22" s="82"/>
      <c r="AM22" s="82"/>
      <c r="AN22" s="82"/>
      <c r="AO22" s="82"/>
    </row>
    <row r="23" spans="1:41" ht="9.75" customHeight="1" x14ac:dyDescent="0.25">
      <c r="L23" s="84"/>
      <c r="M23" s="82"/>
      <c r="N23" s="82"/>
      <c r="O23" s="88"/>
      <c r="P23" s="82"/>
      <c r="Q23" s="82"/>
      <c r="R23" s="82"/>
      <c r="S23" s="82"/>
      <c r="T23" s="82"/>
      <c r="U23" s="82"/>
      <c r="V23" s="82"/>
      <c r="W23" s="82"/>
      <c r="X23" s="82"/>
      <c r="Z23" s="82"/>
      <c r="AA23" s="82"/>
      <c r="AB23" s="82"/>
      <c r="AC23" s="82"/>
      <c r="AD23" s="82"/>
      <c r="AE23" s="82"/>
      <c r="AF23" s="82"/>
      <c r="AG23" s="82"/>
      <c r="AH23" s="82"/>
      <c r="AI23" s="82"/>
      <c r="AJ23" s="82"/>
      <c r="AK23" s="82"/>
      <c r="AL23" s="82"/>
      <c r="AM23" s="82"/>
      <c r="AN23" s="82"/>
      <c r="AO23" s="82"/>
    </row>
    <row r="24" spans="1:41" x14ac:dyDescent="0.25">
      <c r="A24" s="21" t="s">
        <v>8</v>
      </c>
      <c r="B24" s="21"/>
      <c r="L24" s="84"/>
      <c r="M24" s="82"/>
      <c r="N24" s="82"/>
      <c r="O24" s="88"/>
      <c r="P24" s="82"/>
      <c r="Q24" s="82"/>
      <c r="R24" s="82"/>
      <c r="S24" s="82"/>
      <c r="T24" s="82"/>
      <c r="U24" s="82"/>
      <c r="V24" s="82"/>
      <c r="W24" s="82"/>
      <c r="X24" s="82"/>
      <c r="Z24" s="84"/>
      <c r="AA24" s="84"/>
      <c r="AB24" s="82"/>
      <c r="AC24" s="82"/>
      <c r="AD24" s="82"/>
      <c r="AE24" s="82"/>
      <c r="AF24" s="82"/>
      <c r="AG24" s="82"/>
      <c r="AH24" s="82"/>
      <c r="AI24" s="82"/>
      <c r="AJ24" s="82"/>
      <c r="AK24" s="82"/>
      <c r="AL24" s="82"/>
      <c r="AM24" s="82"/>
      <c r="AN24" s="82"/>
      <c r="AO24" s="82"/>
    </row>
    <row r="25" spans="1:41" x14ac:dyDescent="0.25">
      <c r="A25" s="21" t="s">
        <v>9</v>
      </c>
      <c r="B25" s="21"/>
      <c r="L25" s="84"/>
      <c r="M25" s="82"/>
      <c r="N25" s="82"/>
      <c r="O25" s="88"/>
      <c r="P25" s="82"/>
      <c r="Q25" s="82"/>
      <c r="R25" s="82"/>
      <c r="S25" s="82"/>
      <c r="T25" s="82"/>
      <c r="U25" s="82"/>
      <c r="V25" s="82"/>
      <c r="W25" s="82"/>
      <c r="X25" s="82"/>
      <c r="Z25" s="82"/>
      <c r="AA25" s="84"/>
      <c r="AB25" s="82"/>
      <c r="AC25" s="82"/>
      <c r="AD25" s="82"/>
      <c r="AE25" s="82"/>
      <c r="AF25" s="82"/>
      <c r="AG25" s="82"/>
      <c r="AH25" s="82"/>
      <c r="AI25" s="82"/>
      <c r="AJ25" s="82"/>
      <c r="AK25" s="82"/>
      <c r="AL25" s="82"/>
      <c r="AM25" s="82"/>
      <c r="AN25" s="82"/>
      <c r="AO25" s="82"/>
    </row>
    <row r="26" spans="1:41" x14ac:dyDescent="0.25">
      <c r="A26" s="21" t="s">
        <v>10</v>
      </c>
      <c r="B26" s="21"/>
      <c r="L26" s="84"/>
      <c r="M26" s="82"/>
      <c r="N26" s="82"/>
      <c r="O26" s="88"/>
      <c r="P26" s="82"/>
      <c r="Q26" s="82"/>
      <c r="R26" s="82"/>
      <c r="S26" s="82"/>
      <c r="T26" s="82"/>
      <c r="U26" s="82"/>
      <c r="V26" s="82"/>
      <c r="W26" s="82"/>
      <c r="X26" s="82"/>
      <c r="Z26" s="82"/>
      <c r="AA26" s="82"/>
      <c r="AB26" s="82"/>
      <c r="AC26" s="82"/>
      <c r="AD26" s="82"/>
      <c r="AE26" s="82"/>
      <c r="AF26" s="82"/>
      <c r="AG26" s="82"/>
      <c r="AH26" s="82"/>
      <c r="AI26" s="82"/>
      <c r="AJ26" s="82"/>
      <c r="AK26" s="82"/>
      <c r="AL26" s="82"/>
      <c r="AM26" s="82"/>
      <c r="AN26" s="82"/>
      <c r="AO26" s="82"/>
    </row>
    <row r="27" spans="1:41" x14ac:dyDescent="0.25">
      <c r="A27" s="21" t="s">
        <v>11</v>
      </c>
      <c r="B27" s="21"/>
      <c r="L27" s="84"/>
      <c r="M27" s="82"/>
      <c r="N27" s="82"/>
      <c r="O27" s="88"/>
      <c r="P27" s="82"/>
      <c r="Q27" s="82"/>
      <c r="R27" s="82"/>
      <c r="S27" s="82"/>
      <c r="T27" s="82"/>
      <c r="U27" s="82"/>
      <c r="V27" s="82"/>
      <c r="W27" s="82"/>
      <c r="X27" s="82"/>
      <c r="Z27" s="82"/>
      <c r="AA27" s="82"/>
      <c r="AB27" s="82"/>
      <c r="AC27" s="82"/>
      <c r="AD27" s="82"/>
      <c r="AE27" s="82"/>
      <c r="AF27" s="82"/>
      <c r="AG27" s="82"/>
      <c r="AH27" s="82"/>
      <c r="AI27" s="82"/>
      <c r="AJ27" s="82"/>
      <c r="AK27" s="82"/>
      <c r="AL27" s="84"/>
      <c r="AM27" s="82"/>
      <c r="AN27" s="82"/>
      <c r="AO27" s="82"/>
    </row>
    <row r="28" spans="1:41" x14ac:dyDescent="0.25">
      <c r="A28" s="21" t="s">
        <v>12</v>
      </c>
      <c r="B28" s="21"/>
      <c r="L28" s="82"/>
      <c r="M28" s="82"/>
      <c r="N28" s="82"/>
      <c r="O28" s="82"/>
      <c r="P28" s="82"/>
      <c r="Q28" s="82"/>
      <c r="R28" s="82"/>
      <c r="S28" s="82"/>
      <c r="T28" s="82"/>
      <c r="U28" s="82"/>
      <c r="V28" s="82"/>
      <c r="W28" s="82"/>
      <c r="X28" s="82"/>
      <c r="Z28" s="82"/>
      <c r="AA28" s="82"/>
      <c r="AB28" s="82"/>
      <c r="AC28" s="82"/>
      <c r="AD28" s="82"/>
      <c r="AE28" s="82"/>
      <c r="AF28" s="84"/>
      <c r="AG28" s="82"/>
      <c r="AH28" s="82"/>
      <c r="AI28" s="86"/>
      <c r="AJ28" s="82"/>
      <c r="AK28" s="82"/>
      <c r="AL28" s="84"/>
      <c r="AM28" s="82"/>
      <c r="AN28" s="82"/>
      <c r="AO28" s="82"/>
    </row>
    <row r="29" spans="1:41" x14ac:dyDescent="0.25">
      <c r="A29" s="21" t="s">
        <v>13</v>
      </c>
      <c r="B29" s="21"/>
      <c r="L29" s="82"/>
      <c r="M29" s="82"/>
      <c r="N29" s="82"/>
      <c r="O29" s="82"/>
      <c r="P29" s="82"/>
      <c r="Q29" s="82"/>
      <c r="R29" s="82"/>
      <c r="S29" s="82"/>
      <c r="T29" s="82"/>
      <c r="U29" s="82"/>
      <c r="V29" s="82"/>
      <c r="W29" s="82"/>
      <c r="X29" s="82"/>
      <c r="Z29" s="82"/>
      <c r="AA29" s="82"/>
      <c r="AB29" s="82"/>
      <c r="AC29" s="82"/>
      <c r="AD29" s="82"/>
      <c r="AE29" s="82"/>
      <c r="AF29" s="82"/>
      <c r="AG29" s="82"/>
      <c r="AH29" s="82"/>
      <c r="AI29" s="82"/>
      <c r="AJ29" s="82"/>
      <c r="AK29" s="82"/>
      <c r="AL29" s="82"/>
      <c r="AM29" s="82"/>
      <c r="AN29" s="82"/>
      <c r="AO29" s="82"/>
    </row>
    <row r="30" spans="1:41" x14ac:dyDescent="0.25">
      <c r="A30" s="21" t="s">
        <v>14</v>
      </c>
      <c r="B30" s="21"/>
      <c r="L30" s="84"/>
      <c r="M30" s="84"/>
      <c r="N30" s="82"/>
      <c r="O30" s="82"/>
      <c r="P30" s="82"/>
      <c r="Q30" s="82"/>
      <c r="R30" s="82"/>
      <c r="S30" s="82"/>
      <c r="T30" s="82"/>
      <c r="U30" s="82"/>
      <c r="V30" s="82"/>
      <c r="W30" s="82"/>
      <c r="X30" s="82"/>
      <c r="Z30" s="82"/>
      <c r="AA30" s="82"/>
      <c r="AB30" s="87"/>
      <c r="AC30" s="88"/>
      <c r="AD30" s="88"/>
      <c r="AE30" s="82"/>
      <c r="AF30" s="92"/>
      <c r="AG30" s="88"/>
      <c r="AH30" s="88"/>
      <c r="AI30" s="87"/>
      <c r="AJ30" s="88"/>
      <c r="AK30" s="88"/>
      <c r="AL30" s="92"/>
      <c r="AM30" s="88"/>
      <c r="AN30" s="88"/>
      <c r="AO30" s="88"/>
    </row>
    <row r="31" spans="1:41" x14ac:dyDescent="0.25">
      <c r="A31" s="21" t="s">
        <v>15</v>
      </c>
      <c r="B31" s="21"/>
      <c r="L31" s="82"/>
      <c r="M31" s="82"/>
      <c r="N31" s="82"/>
      <c r="O31" s="82"/>
      <c r="P31" s="82"/>
      <c r="Q31" s="82"/>
      <c r="R31" s="82"/>
      <c r="S31" s="82"/>
      <c r="T31" s="82"/>
      <c r="U31" s="82"/>
      <c r="V31" s="82"/>
      <c r="W31" s="82"/>
      <c r="X31" s="82"/>
      <c r="Z31" s="82"/>
      <c r="AA31" s="82"/>
      <c r="AB31" s="82"/>
      <c r="AC31" s="82"/>
      <c r="AD31" s="82"/>
      <c r="AE31" s="82"/>
      <c r="AF31" s="82"/>
      <c r="AG31" s="82"/>
      <c r="AH31" s="82"/>
      <c r="AI31" s="82"/>
      <c r="AJ31" s="82"/>
      <c r="AK31" s="82"/>
      <c r="AL31" s="82"/>
      <c r="AM31" s="82"/>
      <c r="AN31" s="82"/>
      <c r="AO31" s="82"/>
    </row>
    <row r="32" spans="1:41" x14ac:dyDescent="0.25">
      <c r="A32" s="21" t="s">
        <v>16</v>
      </c>
      <c r="B32" s="21"/>
      <c r="L32" s="82"/>
      <c r="M32" s="84"/>
      <c r="N32" s="82"/>
      <c r="O32" s="84"/>
      <c r="P32" s="82"/>
      <c r="Q32" s="84"/>
      <c r="R32" s="82"/>
      <c r="S32" s="82"/>
      <c r="T32" s="82"/>
      <c r="U32" s="82"/>
      <c r="V32" s="82"/>
      <c r="W32" s="82"/>
      <c r="X32" s="82"/>
      <c r="Z32" s="82"/>
      <c r="AA32" s="82"/>
      <c r="AB32" s="82"/>
      <c r="AC32" s="82"/>
      <c r="AD32" s="82"/>
      <c r="AE32" s="82"/>
      <c r="AF32" s="82"/>
      <c r="AG32" s="82"/>
      <c r="AH32" s="82"/>
      <c r="AI32" s="82"/>
      <c r="AJ32" s="82"/>
      <c r="AK32" s="82"/>
      <c r="AL32" s="82"/>
      <c r="AM32" s="82"/>
      <c r="AN32" s="82"/>
      <c r="AO32" s="82"/>
    </row>
    <row r="33" spans="1:41" x14ac:dyDescent="0.25">
      <c r="A33" s="21" t="s">
        <v>17</v>
      </c>
      <c r="B33" s="21"/>
      <c r="L33" s="82"/>
      <c r="M33" s="82"/>
      <c r="N33" s="82"/>
      <c r="O33" s="82"/>
      <c r="P33" s="82"/>
      <c r="Q33" s="82"/>
      <c r="R33" s="82"/>
      <c r="S33" s="82"/>
      <c r="T33" s="82"/>
      <c r="U33" s="82"/>
      <c r="V33" s="82"/>
      <c r="W33" s="82"/>
      <c r="X33" s="82"/>
      <c r="Z33" s="82"/>
      <c r="AA33" s="82"/>
      <c r="AB33" s="82"/>
      <c r="AC33" s="82"/>
      <c r="AD33" s="82"/>
      <c r="AE33" s="82"/>
      <c r="AF33" s="82"/>
      <c r="AG33" s="82"/>
      <c r="AH33" s="82"/>
      <c r="AI33" s="82"/>
      <c r="AJ33" s="82"/>
      <c r="AK33" s="82"/>
      <c r="AL33" s="82"/>
      <c r="AM33" s="82"/>
      <c r="AN33" s="82"/>
      <c r="AO33" s="82"/>
    </row>
    <row r="34" spans="1:41" x14ac:dyDescent="0.25">
      <c r="A34" s="21" t="s">
        <v>18</v>
      </c>
      <c r="B34" s="21"/>
      <c r="L34" s="82"/>
      <c r="M34" s="84"/>
      <c r="N34" s="82"/>
      <c r="O34" s="82"/>
      <c r="P34" s="82"/>
      <c r="Q34" s="82"/>
      <c r="R34" s="82"/>
      <c r="S34" s="82"/>
      <c r="T34" s="82"/>
      <c r="U34" s="82"/>
      <c r="V34" s="82"/>
      <c r="W34" s="82"/>
      <c r="X34" s="82"/>
      <c r="Z34" s="82"/>
      <c r="AA34" s="82"/>
      <c r="AB34" s="82"/>
      <c r="AC34" s="82"/>
      <c r="AD34" s="82"/>
      <c r="AE34" s="82"/>
      <c r="AF34" s="82"/>
      <c r="AG34" s="82"/>
      <c r="AH34" s="82"/>
      <c r="AI34" s="82"/>
      <c r="AJ34" s="82"/>
      <c r="AK34" s="82"/>
      <c r="AL34" s="82"/>
      <c r="AM34" s="82"/>
      <c r="AN34" s="82"/>
      <c r="AO34" s="82"/>
    </row>
    <row r="35" spans="1:41" x14ac:dyDescent="0.25">
      <c r="A35" s="21" t="s">
        <v>19</v>
      </c>
      <c r="B35" s="21"/>
      <c r="L35" s="82"/>
      <c r="M35" s="82"/>
      <c r="N35" s="82"/>
      <c r="O35" s="82"/>
      <c r="P35" s="82"/>
      <c r="Q35" s="82"/>
      <c r="R35" s="82"/>
      <c r="S35" s="82"/>
      <c r="T35" s="82"/>
      <c r="U35" s="82"/>
      <c r="V35" s="82"/>
      <c r="W35" s="82"/>
      <c r="X35" s="82"/>
      <c r="Z35" s="82"/>
      <c r="AA35" s="84"/>
      <c r="AB35" s="82"/>
      <c r="AC35" s="82"/>
      <c r="AD35" s="82"/>
      <c r="AE35" s="82"/>
      <c r="AF35" s="82"/>
      <c r="AG35" s="82"/>
      <c r="AH35" s="82"/>
      <c r="AI35" s="82"/>
      <c r="AJ35" s="82"/>
      <c r="AK35" s="82"/>
      <c r="AL35" s="82"/>
      <c r="AM35" s="82"/>
      <c r="AN35" s="82"/>
      <c r="AO35" s="82"/>
    </row>
    <row r="36" spans="1:41" x14ac:dyDescent="0.25">
      <c r="A36" s="21" t="s">
        <v>20</v>
      </c>
      <c r="B36" s="21"/>
      <c r="L36" s="82"/>
      <c r="M36" s="84"/>
      <c r="N36" s="82"/>
      <c r="O36" s="82"/>
      <c r="P36" s="82"/>
      <c r="Q36" s="82"/>
      <c r="R36" s="82"/>
      <c r="S36" s="82"/>
      <c r="T36" s="82"/>
      <c r="U36" s="82"/>
      <c r="V36" s="82"/>
      <c r="W36" s="82"/>
      <c r="X36" s="82"/>
      <c r="Z36" s="82"/>
      <c r="AA36" s="84"/>
      <c r="AB36" s="82"/>
      <c r="AC36" s="82"/>
      <c r="AD36" s="82"/>
      <c r="AE36" s="82"/>
      <c r="AF36" s="82"/>
      <c r="AG36" s="82"/>
      <c r="AH36" s="82"/>
      <c r="AI36" s="82"/>
      <c r="AJ36" s="82"/>
      <c r="AK36" s="82"/>
      <c r="AL36" s="82"/>
      <c r="AM36" s="82"/>
      <c r="AN36" s="82"/>
      <c r="AO36" s="82"/>
    </row>
    <row r="37" spans="1:41" x14ac:dyDescent="0.25">
      <c r="A37" s="21" t="s">
        <v>21</v>
      </c>
      <c r="B37" s="21"/>
      <c r="L37" s="82"/>
      <c r="M37" s="82"/>
      <c r="N37" s="82"/>
      <c r="O37" s="82"/>
      <c r="P37" s="82"/>
      <c r="Q37" s="82"/>
      <c r="R37" s="82"/>
      <c r="S37" s="82"/>
      <c r="T37" s="82"/>
      <c r="U37" s="82"/>
      <c r="V37" s="82"/>
      <c r="W37" s="82"/>
      <c r="X37" s="82"/>
      <c r="Z37" s="82"/>
      <c r="AA37" s="84"/>
      <c r="AB37" s="82"/>
      <c r="AC37" s="82"/>
      <c r="AD37" s="82"/>
      <c r="AE37" s="82"/>
      <c r="AF37" s="82"/>
      <c r="AG37" s="82"/>
      <c r="AH37" s="82"/>
      <c r="AI37" s="82"/>
      <c r="AJ37" s="82"/>
      <c r="AK37" s="82"/>
      <c r="AL37" s="82"/>
      <c r="AM37" s="82"/>
      <c r="AN37" s="82"/>
      <c r="AO37" s="82"/>
    </row>
    <row r="38" spans="1:41" x14ac:dyDescent="0.25">
      <c r="G38" s="73"/>
      <c r="L38" s="82"/>
      <c r="M38" s="84"/>
      <c r="N38" s="82"/>
      <c r="O38" s="82"/>
      <c r="P38" s="82"/>
      <c r="Q38" s="82"/>
      <c r="R38" s="82"/>
      <c r="S38" s="82"/>
      <c r="T38" s="82"/>
      <c r="U38" s="82"/>
      <c r="V38" s="82"/>
      <c r="W38" s="82"/>
      <c r="X38" s="82"/>
      <c r="Z38" s="82"/>
      <c r="AA38" s="84"/>
      <c r="AB38" s="82"/>
      <c r="AC38" s="82"/>
      <c r="AD38" s="82"/>
      <c r="AE38" s="82"/>
      <c r="AF38" s="82"/>
      <c r="AG38" s="82"/>
      <c r="AH38" s="82"/>
      <c r="AI38" s="82"/>
      <c r="AJ38" s="82"/>
      <c r="AK38" s="82"/>
      <c r="AL38" s="82"/>
      <c r="AM38" s="82"/>
      <c r="AN38" s="82"/>
      <c r="AO38" s="82"/>
    </row>
    <row r="39" spans="1:41" x14ac:dyDescent="0.25">
      <c r="A39" s="167" t="s">
        <v>434</v>
      </c>
      <c r="B39" s="513"/>
      <c r="C39" s="513"/>
      <c r="D39" s="513"/>
      <c r="E39" s="137"/>
      <c r="F39" s="3" t="s">
        <v>435</v>
      </c>
      <c r="G39" s="513"/>
      <c r="H39" s="513"/>
      <c r="I39" s="513"/>
      <c r="J39" s="513"/>
      <c r="L39" s="82"/>
      <c r="M39" s="84"/>
      <c r="N39" s="82"/>
      <c r="O39" s="82"/>
      <c r="P39" s="82"/>
      <c r="Q39" s="82"/>
      <c r="R39" s="82"/>
      <c r="S39" s="82"/>
      <c r="T39" s="82"/>
      <c r="U39" s="82"/>
      <c r="V39" s="82"/>
      <c r="W39" s="82"/>
      <c r="X39" s="82"/>
      <c r="Z39" s="82"/>
      <c r="AA39" s="84"/>
      <c r="AB39" s="82"/>
      <c r="AC39" s="82"/>
      <c r="AD39" s="82"/>
      <c r="AE39" s="82"/>
      <c r="AF39" s="82"/>
      <c r="AG39" s="82"/>
      <c r="AH39" s="82"/>
      <c r="AI39" s="82"/>
      <c r="AJ39" s="82"/>
      <c r="AK39" s="82"/>
      <c r="AL39" s="82"/>
      <c r="AM39" s="82"/>
      <c r="AN39" s="82"/>
      <c r="AO39" s="82"/>
    </row>
    <row r="40" spans="1:41" x14ac:dyDescent="0.25">
      <c r="B40" s="503" t="s">
        <v>248</v>
      </c>
      <c r="C40" s="503"/>
      <c r="D40" s="503"/>
      <c r="E40" s="73"/>
      <c r="G40" s="503" t="s">
        <v>248</v>
      </c>
      <c r="H40" s="503"/>
      <c r="I40" s="503"/>
      <c r="J40" s="503"/>
      <c r="L40" s="82"/>
      <c r="M40" s="82"/>
      <c r="N40" s="82"/>
      <c r="O40" s="82"/>
      <c r="P40" s="82"/>
      <c r="Q40" s="82"/>
      <c r="R40" s="82"/>
      <c r="S40" s="82"/>
      <c r="T40" s="82"/>
      <c r="U40" s="82"/>
      <c r="V40" s="82"/>
      <c r="W40" s="82"/>
      <c r="X40" s="82"/>
      <c r="Z40" s="82"/>
      <c r="AA40" s="84"/>
      <c r="AB40" s="82"/>
      <c r="AC40" s="82"/>
      <c r="AD40" s="82"/>
      <c r="AE40" s="82"/>
      <c r="AF40" s="82"/>
      <c r="AG40" s="82"/>
      <c r="AH40" s="82"/>
      <c r="AI40" s="82"/>
      <c r="AJ40" s="82"/>
      <c r="AK40" s="82"/>
      <c r="AL40" s="82"/>
      <c r="AM40" s="82"/>
      <c r="AN40" s="82"/>
      <c r="AO40" s="82"/>
    </row>
    <row r="41" spans="1:41" x14ac:dyDescent="0.25">
      <c r="C41" s="138"/>
      <c r="D41" s="138"/>
      <c r="E41" s="73"/>
      <c r="G41" s="138"/>
      <c r="H41" s="138"/>
      <c r="I41" s="138"/>
      <c r="J41" s="138"/>
      <c r="L41" s="82"/>
      <c r="M41" s="82"/>
      <c r="N41" s="82"/>
      <c r="O41" s="82"/>
      <c r="P41" s="82"/>
      <c r="Q41" s="82"/>
      <c r="R41" s="82"/>
      <c r="S41" s="82"/>
      <c r="T41" s="82"/>
      <c r="U41" s="82"/>
      <c r="V41" s="82"/>
      <c r="W41" s="82"/>
      <c r="X41" s="82"/>
      <c r="Z41" s="82"/>
      <c r="AA41" s="84"/>
      <c r="AB41" s="82"/>
      <c r="AC41" s="82"/>
      <c r="AD41" s="82"/>
      <c r="AE41" s="82"/>
      <c r="AF41" s="82"/>
      <c r="AG41" s="82"/>
      <c r="AH41" s="82"/>
      <c r="AI41" s="82"/>
      <c r="AJ41" s="82"/>
      <c r="AK41" s="82"/>
      <c r="AL41" s="82"/>
      <c r="AM41" s="82"/>
      <c r="AN41" s="82"/>
      <c r="AO41" s="82"/>
    </row>
    <row r="42" spans="1:41" x14ac:dyDescent="0.25">
      <c r="A42" s="169"/>
      <c r="B42" s="520"/>
      <c r="C42" s="520"/>
      <c r="D42" s="520"/>
      <c r="E42"/>
      <c r="G42" s="504"/>
      <c r="H42" s="505"/>
      <c r="I42" s="505"/>
      <c r="J42" s="505"/>
      <c r="L42" s="82"/>
      <c r="M42" s="82"/>
      <c r="N42" s="166"/>
      <c r="O42" s="82"/>
      <c r="P42" s="82"/>
      <c r="Q42" s="82"/>
      <c r="R42" s="82"/>
      <c r="S42" s="82"/>
      <c r="T42" s="82"/>
      <c r="U42" s="82"/>
      <c r="V42" s="82"/>
      <c r="W42" s="82"/>
      <c r="X42" s="82"/>
      <c r="Z42" s="82"/>
      <c r="AA42" s="84"/>
      <c r="AB42" s="82"/>
      <c r="AC42" s="82"/>
      <c r="AD42" s="82"/>
      <c r="AE42" s="82"/>
      <c r="AF42" s="82"/>
      <c r="AG42" s="82"/>
      <c r="AH42" s="82"/>
      <c r="AI42" s="82"/>
      <c r="AJ42" s="82"/>
      <c r="AK42" s="82"/>
      <c r="AL42" s="82"/>
      <c r="AM42" s="82"/>
      <c r="AN42" s="82"/>
      <c r="AO42" s="82"/>
    </row>
    <row r="43" spans="1:41" x14ac:dyDescent="0.25">
      <c r="A43" s="168"/>
      <c r="B43" s="506" t="s">
        <v>437</v>
      </c>
      <c r="C43" s="506"/>
      <c r="D43" s="506"/>
      <c r="E43" s="73"/>
      <c r="G43" s="506" t="s">
        <v>438</v>
      </c>
      <c r="H43" s="506"/>
      <c r="I43" s="506"/>
      <c r="J43" s="506"/>
      <c r="L43" s="82"/>
      <c r="M43" s="82"/>
      <c r="N43" s="82"/>
      <c r="O43" s="82"/>
      <c r="P43" s="82"/>
      <c r="Q43" s="82"/>
      <c r="R43" s="82"/>
      <c r="S43" s="82"/>
      <c r="T43" s="82"/>
      <c r="U43" s="82"/>
      <c r="V43" s="82"/>
      <c r="W43" s="82"/>
      <c r="X43" s="82"/>
      <c r="Z43" s="82"/>
      <c r="AA43" s="84"/>
      <c r="AB43" s="82"/>
      <c r="AC43" s="82"/>
      <c r="AD43" s="82"/>
      <c r="AE43" s="82"/>
      <c r="AF43" s="82"/>
      <c r="AG43" s="82"/>
      <c r="AH43" s="82"/>
      <c r="AI43" s="82"/>
      <c r="AJ43" s="82"/>
      <c r="AK43" s="82"/>
      <c r="AL43" s="82"/>
      <c r="AM43" s="82"/>
      <c r="AN43" s="82"/>
      <c r="AO43" s="82"/>
    </row>
    <row r="44" spans="1:41" x14ac:dyDescent="0.25">
      <c r="B44" s="139"/>
      <c r="C44" s="139"/>
      <c r="D44" s="139"/>
      <c r="E44" s="73"/>
      <c r="G44" s="139"/>
      <c r="H44" s="139"/>
      <c r="I44" s="139"/>
      <c r="J44" s="139"/>
      <c r="L44" s="82"/>
      <c r="M44" s="82"/>
      <c r="N44" s="82"/>
      <c r="O44" s="82"/>
      <c r="P44" s="82"/>
      <c r="Q44" s="82"/>
      <c r="R44" s="82"/>
      <c r="S44" s="82"/>
      <c r="T44" s="82"/>
      <c r="U44" s="82"/>
      <c r="V44" s="82"/>
      <c r="W44" s="82"/>
      <c r="X44" s="82"/>
      <c r="Z44" s="82"/>
      <c r="AA44" s="84"/>
      <c r="AB44" s="82"/>
      <c r="AC44" s="82"/>
      <c r="AD44" s="82"/>
      <c r="AE44" s="82"/>
      <c r="AF44" s="82"/>
      <c r="AG44" s="82"/>
      <c r="AH44" s="82"/>
      <c r="AI44" s="82"/>
      <c r="AJ44" s="82"/>
      <c r="AK44" s="82"/>
      <c r="AL44" s="82"/>
      <c r="AM44" s="82"/>
      <c r="AN44" s="82"/>
      <c r="AO44" s="82"/>
    </row>
    <row r="45" spans="1:41" x14ac:dyDescent="0.25">
      <c r="B45" s="500"/>
      <c r="C45" s="501"/>
      <c r="D45" s="501"/>
      <c r="E45" s="136"/>
      <c r="G45" s="504"/>
      <c r="H45" s="505"/>
      <c r="I45" s="505"/>
      <c r="J45" s="505"/>
      <c r="L45" s="82"/>
      <c r="M45" s="82"/>
      <c r="N45" s="82"/>
      <c r="O45" s="82"/>
      <c r="P45" s="82"/>
      <c r="Q45" s="82"/>
      <c r="R45" s="82"/>
      <c r="S45" s="82"/>
      <c r="T45" s="82"/>
      <c r="U45" s="82"/>
      <c r="V45" s="82"/>
      <c r="W45" s="82"/>
      <c r="X45" s="82"/>
      <c r="Z45" s="82"/>
      <c r="AA45" s="84"/>
      <c r="AB45" s="82"/>
      <c r="AC45" s="82"/>
      <c r="AD45" s="82"/>
      <c r="AE45" s="82"/>
      <c r="AF45" s="82"/>
      <c r="AG45" s="82"/>
      <c r="AH45" s="82"/>
      <c r="AI45" s="82"/>
      <c r="AJ45" s="82"/>
      <c r="AK45" s="82"/>
      <c r="AL45" s="82"/>
      <c r="AM45" s="82"/>
      <c r="AN45" s="82"/>
      <c r="AO45" s="82"/>
    </row>
    <row r="46" spans="1:41" x14ac:dyDescent="0.25">
      <c r="B46" s="508" t="s">
        <v>440</v>
      </c>
      <c r="C46" s="508"/>
      <c r="D46" s="508"/>
      <c r="E46" s="66"/>
      <c r="G46" s="509" t="s">
        <v>439</v>
      </c>
      <c r="H46" s="509"/>
      <c r="I46" s="509"/>
      <c r="J46" s="509"/>
      <c r="L46" s="84"/>
      <c r="M46" s="84"/>
      <c r="N46" s="82"/>
      <c r="O46" s="82"/>
      <c r="P46" s="82"/>
      <c r="Q46" s="82"/>
      <c r="R46" s="82"/>
      <c r="S46" s="82"/>
      <c r="T46" s="82"/>
      <c r="U46" s="82"/>
      <c r="V46" s="82"/>
      <c r="W46" s="82"/>
      <c r="X46" s="82"/>
      <c r="Z46" s="82"/>
      <c r="AA46" s="82"/>
      <c r="AB46" s="82"/>
      <c r="AC46" s="82"/>
      <c r="AD46" s="82"/>
      <c r="AE46" s="82"/>
      <c r="AF46" s="82"/>
      <c r="AG46" s="82"/>
      <c r="AH46" s="82"/>
      <c r="AI46" s="82"/>
      <c r="AJ46" s="82"/>
      <c r="AK46" s="82"/>
      <c r="AL46" s="82"/>
      <c r="AM46" s="82"/>
      <c r="AN46" s="82"/>
      <c r="AO46" s="82"/>
    </row>
    <row r="47" spans="1:41" ht="9.75" customHeight="1" x14ac:dyDescent="0.25">
      <c r="E47" s="73"/>
      <c r="L47" s="82"/>
      <c r="M47" s="84"/>
      <c r="N47" s="82"/>
      <c r="O47" s="82"/>
      <c r="P47" s="82"/>
      <c r="Q47" s="82"/>
      <c r="R47" s="82"/>
      <c r="S47" s="82"/>
      <c r="T47" s="82"/>
      <c r="U47" s="82"/>
      <c r="V47" s="82"/>
      <c r="W47" s="82"/>
      <c r="X47" s="82"/>
      <c r="Z47" s="84"/>
      <c r="AA47" s="84"/>
      <c r="AB47" s="82"/>
      <c r="AC47" s="82"/>
      <c r="AD47" s="82"/>
      <c r="AE47" s="82"/>
      <c r="AF47" s="82"/>
      <c r="AG47" s="82"/>
      <c r="AH47" s="82"/>
      <c r="AI47" s="82"/>
      <c r="AJ47" s="82"/>
      <c r="AK47" s="82"/>
      <c r="AL47" s="82"/>
      <c r="AM47" s="82"/>
      <c r="AN47" s="82"/>
      <c r="AO47" s="82"/>
    </row>
    <row r="48" spans="1:41" x14ac:dyDescent="0.25">
      <c r="B48" s="502"/>
      <c r="C48" s="501"/>
      <c r="D48" s="501"/>
      <c r="E48" s="136"/>
      <c r="G48" s="504"/>
      <c r="H48" s="505"/>
      <c r="I48" s="505"/>
      <c r="J48" s="505"/>
      <c r="L48" s="82"/>
      <c r="M48" s="82"/>
      <c r="N48" s="82"/>
      <c r="O48" s="82"/>
      <c r="P48" s="82"/>
      <c r="Q48" s="82"/>
      <c r="R48" s="82"/>
      <c r="S48" s="82"/>
      <c r="T48" s="82"/>
      <c r="U48" s="82"/>
      <c r="V48" s="82"/>
      <c r="W48" s="82"/>
      <c r="X48" s="82"/>
      <c r="Z48" s="82"/>
      <c r="AA48" s="82"/>
      <c r="AB48" s="82"/>
      <c r="AC48" s="82"/>
      <c r="AD48" s="82"/>
      <c r="AE48" s="82"/>
      <c r="AF48" s="82"/>
      <c r="AG48" s="82"/>
      <c r="AH48" s="82"/>
      <c r="AI48" s="82"/>
      <c r="AJ48" s="82"/>
      <c r="AK48" s="82"/>
      <c r="AL48" s="82"/>
      <c r="AM48" s="82"/>
      <c r="AN48" s="82"/>
      <c r="AO48" s="82"/>
    </row>
    <row r="49" spans="1:41" x14ac:dyDescent="0.25">
      <c r="B49" s="514" t="s">
        <v>982</v>
      </c>
      <c r="C49" s="515"/>
      <c r="D49" s="515"/>
      <c r="E49" s="73"/>
      <c r="G49" s="509" t="s">
        <v>22</v>
      </c>
      <c r="H49" s="509"/>
      <c r="I49" s="509"/>
      <c r="J49" s="509"/>
      <c r="L49" s="82"/>
      <c r="M49" s="84"/>
      <c r="N49" s="82"/>
      <c r="O49" s="84"/>
      <c r="P49" s="82"/>
      <c r="Q49" s="84"/>
      <c r="R49" s="82"/>
      <c r="S49" s="82"/>
      <c r="T49" s="82"/>
      <c r="U49" s="82"/>
      <c r="V49" s="82"/>
      <c r="W49" s="82"/>
      <c r="X49" s="82"/>
      <c r="Z49" s="82"/>
      <c r="AA49" s="82"/>
      <c r="AB49" s="86"/>
      <c r="AC49" s="82"/>
      <c r="AD49" s="82"/>
      <c r="AE49" s="82"/>
      <c r="AF49" s="82"/>
      <c r="AG49" s="82"/>
      <c r="AH49" s="82"/>
      <c r="AI49" s="82"/>
      <c r="AJ49" s="82"/>
      <c r="AK49" s="82"/>
      <c r="AL49" s="82"/>
      <c r="AM49" s="82"/>
      <c r="AN49" s="82"/>
      <c r="AO49" s="82"/>
    </row>
    <row r="50" spans="1:41" x14ac:dyDescent="0.25">
      <c r="C50" s="53"/>
      <c r="E50" s="73"/>
      <c r="H50" s="21"/>
      <c r="L50" s="82"/>
      <c r="M50" s="84"/>
      <c r="N50" s="82"/>
      <c r="O50" s="84"/>
      <c r="P50" s="82"/>
      <c r="Q50" s="84"/>
      <c r="R50" s="82"/>
      <c r="S50" s="82"/>
      <c r="T50" s="82"/>
      <c r="U50" s="82"/>
      <c r="V50" s="82"/>
      <c r="W50" s="82"/>
      <c r="X50" s="82"/>
      <c r="Z50" s="82"/>
      <c r="AA50" s="82"/>
      <c r="AB50" s="86"/>
      <c r="AC50" s="82"/>
      <c r="AD50" s="82"/>
      <c r="AE50" s="82"/>
      <c r="AF50" s="82"/>
      <c r="AG50" s="82"/>
      <c r="AH50" s="82"/>
      <c r="AI50" s="82"/>
      <c r="AJ50" s="82"/>
      <c r="AK50" s="82"/>
      <c r="AL50" s="82"/>
      <c r="AM50" s="82"/>
      <c r="AN50" s="82"/>
      <c r="AO50" s="82"/>
    </row>
    <row r="51" spans="1:41" x14ac:dyDescent="0.25">
      <c r="B51" s="500"/>
      <c r="C51" s="501"/>
      <c r="D51" s="501"/>
      <c r="E51" s="136"/>
      <c r="G51" s="504"/>
      <c r="H51" s="505"/>
      <c r="I51" s="505"/>
      <c r="J51" s="505"/>
      <c r="L51" s="82"/>
      <c r="M51" s="82"/>
      <c r="N51" s="82"/>
      <c r="O51" s="82"/>
      <c r="P51" s="82"/>
      <c r="Q51" s="82"/>
      <c r="R51" s="86"/>
      <c r="S51" s="82"/>
      <c r="T51" s="82"/>
      <c r="U51" s="84"/>
      <c r="V51" s="82"/>
      <c r="W51" s="82"/>
      <c r="X51" s="82"/>
      <c r="Z51" s="82"/>
      <c r="AA51" s="82"/>
      <c r="AB51" s="87"/>
      <c r="AC51" s="88"/>
      <c r="AD51" s="87"/>
      <c r="AE51" s="88"/>
      <c r="AF51" s="88"/>
      <c r="AG51" s="87"/>
      <c r="AH51" s="88"/>
      <c r="AI51" s="87"/>
      <c r="AJ51" s="88"/>
      <c r="AK51" s="87"/>
      <c r="AL51" s="88"/>
      <c r="AM51" s="87"/>
      <c r="AN51" s="88"/>
      <c r="AO51" s="87"/>
    </row>
    <row r="52" spans="1:41" x14ac:dyDescent="0.25">
      <c r="B52" s="512" t="s">
        <v>455</v>
      </c>
      <c r="C52" s="512"/>
      <c r="D52" s="512"/>
      <c r="E52" s="73"/>
      <c r="G52" s="509" t="s">
        <v>197</v>
      </c>
      <c r="H52" s="509"/>
      <c r="I52" s="509"/>
      <c r="J52" s="509"/>
      <c r="L52" s="82"/>
      <c r="M52" s="82"/>
      <c r="N52" s="87"/>
      <c r="O52" s="88"/>
      <c r="P52" s="88"/>
      <c r="Q52" s="82"/>
      <c r="R52" s="87"/>
      <c r="S52" s="88"/>
      <c r="T52" s="88"/>
      <c r="U52" s="92"/>
      <c r="V52" s="88"/>
      <c r="W52" s="88"/>
      <c r="X52" s="82"/>
      <c r="Z52" s="82"/>
      <c r="AA52" s="82"/>
      <c r="AB52" s="82"/>
      <c r="AC52" s="82"/>
      <c r="AD52" s="82"/>
      <c r="AE52" s="82"/>
      <c r="AF52" s="82"/>
      <c r="AG52" s="82"/>
      <c r="AH52" s="82"/>
      <c r="AI52" s="82"/>
      <c r="AJ52" s="82"/>
      <c r="AK52" s="82"/>
      <c r="AL52" s="82"/>
      <c r="AM52" s="82"/>
      <c r="AN52" s="82"/>
      <c r="AO52" s="82"/>
    </row>
    <row r="53" spans="1:41" x14ac:dyDescent="0.25">
      <c r="E53" s="73"/>
      <c r="L53" s="82"/>
      <c r="M53" s="82"/>
      <c r="N53" s="82"/>
      <c r="O53" s="82"/>
      <c r="P53" s="82"/>
      <c r="Q53" s="82"/>
      <c r="R53" s="82"/>
      <c r="S53" s="82"/>
      <c r="T53" s="82"/>
      <c r="U53" s="82"/>
      <c r="V53" s="82"/>
      <c r="W53" s="82"/>
      <c r="X53" s="82"/>
      <c r="Z53" s="84"/>
      <c r="AA53" s="82"/>
      <c r="AB53" s="82"/>
      <c r="AC53" s="82"/>
      <c r="AD53" s="82"/>
      <c r="AE53" s="82"/>
      <c r="AF53" s="82"/>
      <c r="AG53" s="82"/>
      <c r="AH53" s="82"/>
      <c r="AI53" s="82"/>
      <c r="AJ53" s="82"/>
      <c r="AK53" s="82"/>
      <c r="AL53" s="82"/>
      <c r="AM53" s="82"/>
      <c r="AN53" s="82"/>
      <c r="AO53" s="82"/>
    </row>
    <row r="54" spans="1:41" x14ac:dyDescent="0.25">
      <c r="B54" s="500"/>
      <c r="C54" s="501"/>
      <c r="D54" s="501"/>
      <c r="E54" s="136"/>
      <c r="G54" s="500"/>
      <c r="H54" s="501"/>
      <c r="I54" s="501"/>
      <c r="J54" s="501"/>
      <c r="L54" s="84"/>
      <c r="M54" s="82"/>
      <c r="N54" s="82"/>
      <c r="O54" s="82"/>
      <c r="P54" s="82"/>
      <c r="Q54" s="82"/>
      <c r="R54" s="82"/>
      <c r="S54" s="82"/>
      <c r="T54" s="82"/>
      <c r="U54" s="82"/>
      <c r="V54" s="82"/>
      <c r="W54" s="82"/>
      <c r="X54" s="82"/>
      <c r="Z54" s="82"/>
      <c r="AA54" s="82"/>
      <c r="AB54" s="82"/>
      <c r="AC54" s="82"/>
      <c r="AD54" s="82"/>
      <c r="AE54" s="82"/>
      <c r="AF54" s="82"/>
      <c r="AG54" s="82"/>
      <c r="AH54" s="82"/>
      <c r="AI54" s="82"/>
      <c r="AJ54" s="82"/>
      <c r="AK54" s="82"/>
      <c r="AL54" s="82"/>
      <c r="AM54" s="82"/>
      <c r="AN54" s="82"/>
      <c r="AO54" s="82"/>
    </row>
    <row r="55" spans="1:41" x14ac:dyDescent="0.25">
      <c r="B55" s="512" t="s">
        <v>456</v>
      </c>
      <c r="C55" s="512"/>
      <c r="D55" s="512"/>
      <c r="G55" s="512" t="s">
        <v>430</v>
      </c>
      <c r="H55" s="512"/>
      <c r="I55" s="512"/>
      <c r="J55" s="512"/>
      <c r="L55" s="84"/>
      <c r="M55" s="82"/>
      <c r="N55" s="82"/>
      <c r="O55" s="82"/>
      <c r="P55" s="82"/>
      <c r="Q55" s="82"/>
      <c r="R55" s="82"/>
      <c r="S55" s="82"/>
      <c r="T55" s="82"/>
      <c r="U55" s="82"/>
      <c r="V55" s="82"/>
      <c r="W55" s="82"/>
      <c r="X55" s="82"/>
      <c r="Z55" s="82"/>
      <c r="AA55" s="82"/>
      <c r="AB55" s="82"/>
      <c r="AC55" s="82"/>
      <c r="AD55" s="82"/>
      <c r="AE55" s="82"/>
      <c r="AF55" s="82"/>
      <c r="AG55" s="82"/>
      <c r="AH55" s="82"/>
      <c r="AI55" s="82"/>
      <c r="AJ55" s="82"/>
      <c r="AK55" s="82"/>
      <c r="AL55" s="82"/>
      <c r="AM55" s="82"/>
      <c r="AN55" s="82"/>
      <c r="AO55" s="82"/>
    </row>
    <row r="56" spans="1:41" x14ac:dyDescent="0.25">
      <c r="L56" s="84"/>
      <c r="M56" s="82"/>
      <c r="N56" s="82"/>
      <c r="O56" s="82"/>
      <c r="P56" s="82"/>
      <c r="Q56" s="82"/>
      <c r="R56" s="82"/>
      <c r="S56" s="82"/>
      <c r="T56" s="82"/>
      <c r="U56" s="82"/>
      <c r="V56" s="82"/>
      <c r="W56" s="82"/>
      <c r="X56" s="82"/>
      <c r="Z56" s="82"/>
      <c r="AA56" s="82"/>
      <c r="AB56" s="82"/>
      <c r="AC56" s="82"/>
      <c r="AD56" s="82"/>
      <c r="AE56" s="82"/>
      <c r="AF56" s="82"/>
      <c r="AG56" s="82"/>
      <c r="AH56" s="82"/>
      <c r="AI56" s="82"/>
      <c r="AJ56" s="82"/>
      <c r="AK56" s="82"/>
      <c r="AL56" s="82"/>
      <c r="AM56" s="82"/>
      <c r="AN56" s="82"/>
      <c r="AO56" s="82"/>
    </row>
    <row r="57" spans="1:41" x14ac:dyDescent="0.25">
      <c r="L57" s="84"/>
      <c r="M57" s="82"/>
      <c r="N57" s="82"/>
      <c r="O57" s="82"/>
      <c r="P57" s="82"/>
      <c r="Q57" s="82"/>
      <c r="R57" s="82"/>
      <c r="S57" s="82"/>
      <c r="T57" s="82"/>
      <c r="U57" s="82"/>
      <c r="V57" s="82"/>
      <c r="W57" s="82"/>
      <c r="X57" s="82"/>
      <c r="Z57" s="82"/>
      <c r="AA57" s="82"/>
      <c r="AB57" s="82"/>
      <c r="AC57" s="82"/>
      <c r="AD57" s="82"/>
      <c r="AE57" s="82"/>
      <c r="AF57" s="82"/>
      <c r="AG57" s="82"/>
      <c r="AH57" s="82"/>
      <c r="AI57" s="82"/>
      <c r="AJ57" s="82"/>
      <c r="AK57" s="82"/>
      <c r="AL57" s="82"/>
      <c r="AM57" s="82"/>
      <c r="AN57" s="82"/>
      <c r="AO57" s="82"/>
    </row>
    <row r="58" spans="1:41" x14ac:dyDescent="0.25">
      <c r="L58" s="84"/>
      <c r="M58" s="82"/>
      <c r="N58" s="82"/>
      <c r="O58" s="82"/>
      <c r="P58" s="82"/>
      <c r="Q58" s="82"/>
      <c r="R58" s="82"/>
      <c r="S58" s="82"/>
      <c r="T58" s="82"/>
      <c r="U58" s="82"/>
      <c r="V58" s="82"/>
      <c r="W58" s="82"/>
      <c r="X58" s="82"/>
      <c r="Z58" s="82"/>
      <c r="AA58" s="82"/>
      <c r="AB58" s="82"/>
      <c r="AC58" s="82"/>
      <c r="AD58" s="82"/>
      <c r="AE58" s="82"/>
      <c r="AF58" s="82"/>
      <c r="AG58" s="82"/>
      <c r="AH58" s="82"/>
      <c r="AI58" s="82"/>
      <c r="AJ58" s="82"/>
      <c r="AK58" s="82"/>
      <c r="AL58" s="82"/>
      <c r="AM58" s="82"/>
      <c r="AN58" s="82"/>
      <c r="AO58" s="82"/>
    </row>
    <row r="59" spans="1:41" x14ac:dyDescent="0.25">
      <c r="E59" s="69"/>
      <c r="L59" s="84"/>
      <c r="M59" s="82"/>
      <c r="N59" s="93"/>
      <c r="O59" s="82"/>
      <c r="P59" s="82"/>
      <c r="Q59" s="82"/>
      <c r="R59" s="82"/>
      <c r="S59" s="82"/>
      <c r="T59" s="82"/>
      <c r="U59" s="82"/>
      <c r="V59" s="82"/>
      <c r="W59" s="82"/>
      <c r="X59" s="82"/>
      <c r="Z59" s="84"/>
      <c r="AA59" s="82"/>
      <c r="AB59" s="82"/>
      <c r="AC59" s="82"/>
      <c r="AD59" s="82"/>
      <c r="AE59" s="82"/>
      <c r="AF59" s="82"/>
      <c r="AG59" s="82"/>
      <c r="AH59" s="82"/>
      <c r="AI59" s="82"/>
      <c r="AJ59" s="82"/>
      <c r="AK59" s="82"/>
      <c r="AL59" s="82"/>
      <c r="AM59" s="82"/>
      <c r="AN59" s="82"/>
      <c r="AO59" s="82"/>
    </row>
    <row r="60" spans="1:41" ht="20.399999999999999" customHeight="1" x14ac:dyDescent="0.25">
      <c r="A60" s="5" t="s">
        <v>23</v>
      </c>
      <c r="B60" s="3" t="s">
        <v>436</v>
      </c>
      <c r="L60" s="84"/>
      <c r="M60" s="82"/>
      <c r="N60" s="82"/>
      <c r="O60" s="82"/>
      <c r="P60" s="82"/>
      <c r="Q60" s="82"/>
      <c r="R60" s="82"/>
      <c r="S60" s="82"/>
      <c r="T60" s="82"/>
      <c r="U60" s="82"/>
      <c r="V60" s="82"/>
      <c r="W60" s="82"/>
      <c r="X60" s="82"/>
      <c r="Z60" s="84"/>
      <c r="AA60" s="82"/>
      <c r="AB60" s="82"/>
      <c r="AC60" s="82"/>
      <c r="AD60" s="82"/>
      <c r="AE60" s="82"/>
      <c r="AF60" s="82"/>
      <c r="AG60" s="82"/>
      <c r="AH60" s="82"/>
      <c r="AI60" s="82"/>
      <c r="AJ60" s="82"/>
      <c r="AK60" s="82"/>
      <c r="AL60" s="82"/>
      <c r="AM60" s="82"/>
      <c r="AN60" s="82"/>
      <c r="AO60" s="82"/>
    </row>
    <row r="61" spans="1:41" ht="9" customHeight="1" thickBot="1" x14ac:dyDescent="0.3">
      <c r="L61" s="84"/>
      <c r="M61" s="82"/>
      <c r="N61" s="82"/>
      <c r="O61" s="82"/>
      <c r="P61" s="82"/>
      <c r="Q61" s="82"/>
      <c r="R61" s="82"/>
      <c r="S61" s="82"/>
      <c r="T61" s="82"/>
      <c r="U61" s="82"/>
      <c r="V61" s="82"/>
      <c r="W61" s="82"/>
      <c r="X61" s="82"/>
      <c r="Z61" s="84"/>
      <c r="AA61" s="82"/>
      <c r="AB61" s="82"/>
      <c r="AC61" s="82"/>
      <c r="AD61" s="82"/>
      <c r="AE61" s="82"/>
      <c r="AF61" s="82"/>
      <c r="AG61" s="82"/>
      <c r="AH61" s="82"/>
      <c r="AI61" s="82"/>
      <c r="AJ61" s="82"/>
      <c r="AK61" s="82"/>
      <c r="AL61" s="82"/>
      <c r="AM61" s="82"/>
      <c r="AN61" s="82"/>
      <c r="AO61" s="82"/>
    </row>
    <row r="62" spans="1:41" ht="13.8" thickBot="1" x14ac:dyDescent="0.3">
      <c r="B62" s="156"/>
      <c r="C62" s="62" t="s">
        <v>350</v>
      </c>
      <c r="L62" s="84"/>
      <c r="M62" s="82"/>
      <c r="N62" s="82"/>
      <c r="O62" s="82"/>
      <c r="P62" s="82"/>
      <c r="Q62" s="82"/>
      <c r="R62" s="82"/>
      <c r="S62" s="82"/>
      <c r="T62" s="82"/>
      <c r="U62" s="82"/>
      <c r="V62" s="82"/>
      <c r="W62" s="82"/>
      <c r="X62" s="82"/>
      <c r="Z62" s="84"/>
      <c r="AA62" s="82"/>
      <c r="AB62" s="82"/>
      <c r="AC62" s="82"/>
      <c r="AD62" s="82"/>
      <c r="AE62" s="82"/>
      <c r="AF62" s="82"/>
      <c r="AG62" s="82"/>
      <c r="AH62" s="82"/>
      <c r="AI62" s="82"/>
      <c r="AJ62" s="82"/>
      <c r="AK62" s="82"/>
      <c r="AL62" s="82"/>
      <c r="AM62" s="82"/>
      <c r="AN62" s="82"/>
      <c r="AO62" s="82"/>
    </row>
    <row r="63" spans="1:41" ht="13.8" thickBot="1" x14ac:dyDescent="0.3">
      <c r="C63" s="161" t="s">
        <v>921</v>
      </c>
      <c r="E63" s="5"/>
      <c r="L63" s="84"/>
      <c r="M63" s="82"/>
      <c r="N63" s="82"/>
      <c r="O63" s="82"/>
      <c r="P63" s="82"/>
      <c r="Q63" s="82"/>
      <c r="R63" s="82"/>
      <c r="S63" s="82"/>
      <c r="T63" s="82"/>
      <c r="U63" s="82"/>
      <c r="V63" s="82"/>
      <c r="W63" s="82"/>
      <c r="X63" s="82"/>
      <c r="Z63" s="84"/>
      <c r="AA63" s="82"/>
      <c r="AB63" s="82"/>
      <c r="AC63" s="82"/>
      <c r="AD63" s="82"/>
      <c r="AE63" s="82"/>
      <c r="AF63" s="82"/>
      <c r="AG63" s="82"/>
      <c r="AH63" s="82"/>
      <c r="AI63" s="82"/>
      <c r="AJ63" s="82"/>
      <c r="AK63" s="82"/>
      <c r="AL63" s="82"/>
      <c r="AM63" s="82"/>
      <c r="AN63" s="82"/>
      <c r="AO63" s="82"/>
    </row>
    <row r="64" spans="1:41" ht="13.8" thickBot="1" x14ac:dyDescent="0.3">
      <c r="B64" s="156"/>
      <c r="C64" s="3" t="s">
        <v>249</v>
      </c>
      <c r="D64" s="5"/>
      <c r="E64" s="5"/>
      <c r="F64" s="5"/>
      <c r="G64" s="5"/>
      <c r="H64" s="5"/>
      <c r="I64" s="5"/>
      <c r="L64" s="84"/>
      <c r="M64" s="82"/>
      <c r="N64" s="82"/>
      <c r="O64" s="82"/>
      <c r="P64" s="82"/>
      <c r="Q64" s="82"/>
      <c r="R64" s="82"/>
      <c r="S64" s="82"/>
      <c r="T64" s="82"/>
      <c r="U64" s="82"/>
      <c r="V64" s="82"/>
      <c r="W64" s="82"/>
      <c r="X64" s="82"/>
      <c r="Z64" s="84"/>
      <c r="AA64" s="82"/>
      <c r="AB64" s="82"/>
      <c r="AC64" s="82"/>
      <c r="AD64" s="82"/>
      <c r="AE64" s="82"/>
      <c r="AF64" s="82"/>
      <c r="AG64" s="82"/>
      <c r="AH64" s="82"/>
      <c r="AI64" s="82"/>
      <c r="AJ64" s="82"/>
      <c r="AK64" s="82"/>
      <c r="AL64" s="82"/>
      <c r="AM64" s="82"/>
      <c r="AN64" s="82"/>
      <c r="AO64" s="82"/>
    </row>
    <row r="65" spans="1:41" x14ac:dyDescent="0.25">
      <c r="C65" s="3" t="s">
        <v>432</v>
      </c>
      <c r="D65" s="5"/>
      <c r="E65" s="5"/>
      <c r="F65" s="5"/>
      <c r="G65" s="5"/>
      <c r="H65" s="19"/>
      <c r="I65" s="5"/>
      <c r="K65" s="53"/>
      <c r="L65" s="82"/>
      <c r="M65" s="82"/>
      <c r="N65" s="82"/>
      <c r="O65" s="82"/>
      <c r="P65" s="82"/>
      <c r="Q65" s="82"/>
      <c r="R65" s="82"/>
      <c r="S65" s="82"/>
      <c r="T65" s="82"/>
      <c r="U65" s="82"/>
      <c r="V65" s="82"/>
      <c r="W65" s="82"/>
      <c r="X65" s="82"/>
      <c r="Z65" s="82"/>
      <c r="AA65" s="82"/>
      <c r="AB65" s="82"/>
      <c r="AC65" s="82"/>
      <c r="AD65" s="82"/>
      <c r="AE65" s="82"/>
      <c r="AF65" s="82"/>
      <c r="AG65" s="82"/>
      <c r="AH65" s="82"/>
      <c r="AI65" s="82"/>
      <c r="AJ65" s="82"/>
      <c r="AK65" s="82"/>
      <c r="AL65" s="82"/>
      <c r="AM65" s="82"/>
      <c r="AN65" s="82"/>
      <c r="AO65" s="82"/>
    </row>
    <row r="66" spans="1:41" x14ac:dyDescent="0.25">
      <c r="A66" s="25"/>
      <c r="C66" s="3" t="s">
        <v>250</v>
      </c>
      <c r="D66" s="5"/>
      <c r="E66" s="5"/>
      <c r="F66" s="1"/>
      <c r="G66" s="5"/>
      <c r="H66" s="5"/>
      <c r="I66" s="5"/>
      <c r="Z66" s="82"/>
      <c r="AA66" s="82"/>
      <c r="AB66" s="82"/>
      <c r="AC66" s="82"/>
      <c r="AD66" s="82"/>
      <c r="AE66" s="82"/>
      <c r="AF66" s="82"/>
      <c r="AG66" s="82"/>
      <c r="AH66" s="82"/>
      <c r="AI66" s="82"/>
      <c r="AJ66" s="82"/>
      <c r="AK66" s="82"/>
      <c r="AL66" s="82"/>
      <c r="AM66" s="82"/>
      <c r="AN66" s="82"/>
      <c r="AO66" s="82"/>
    </row>
    <row r="67" spans="1:41" x14ac:dyDescent="0.25">
      <c r="C67" s="516" t="s">
        <v>433</v>
      </c>
      <c r="D67" s="512"/>
      <c r="E67" s="512"/>
      <c r="F67" s="512"/>
      <c r="G67" s="512"/>
      <c r="H67" s="512"/>
      <c r="I67" s="512"/>
      <c r="J67" s="517"/>
      <c r="Z67" s="82"/>
      <c r="AA67" s="82"/>
      <c r="AB67" s="82"/>
      <c r="AC67" s="82"/>
      <c r="AD67" s="82"/>
      <c r="AE67" s="82"/>
      <c r="AF67" s="82"/>
      <c r="AG67" s="82"/>
      <c r="AH67" s="82"/>
      <c r="AI67" s="82"/>
      <c r="AJ67" s="82"/>
      <c r="AK67" s="82"/>
      <c r="AL67" s="82"/>
      <c r="AM67" s="82"/>
      <c r="AN67" s="82"/>
      <c r="AO67" s="82"/>
    </row>
    <row r="68" spans="1:41" x14ac:dyDescent="0.25">
      <c r="C68" s="132" t="s">
        <v>434</v>
      </c>
      <c r="D68" s="131"/>
      <c r="G68" s="26" t="s">
        <v>435</v>
      </c>
      <c r="H68" s="518"/>
      <c r="I68" s="519"/>
      <c r="J68" s="135"/>
    </row>
    <row r="69" spans="1:41" x14ac:dyDescent="0.25">
      <c r="C69" s="133"/>
      <c r="D69" s="124" t="s">
        <v>248</v>
      </c>
      <c r="E69" s="106"/>
      <c r="F69" s="106"/>
      <c r="G69" s="106"/>
      <c r="H69" s="511" t="s">
        <v>248</v>
      </c>
      <c r="I69" s="511"/>
      <c r="J69" s="134"/>
    </row>
  </sheetData>
  <sheetProtection algorithmName="SHA-512" hashValue="Snz8T1SE/Zs05YPHxreSnCGE8ZrKuYJFhY94KpdEjOfogDQ8SNALLGNJ/GUriKpcA3B2QLNoS1qUQPK3iLU3OQ==" saltValue="p8R/tYJMehmpuWKIv6kXuA==" spinCount="100000" sheet="1" objects="1" scenarios="1"/>
  <customSheetViews>
    <customSheetView guid="{EE2D411F-0182-4ED0-B0C9-D6EF1D4CE529}" showGridLines="0" showRuler="0">
      <selection activeCell="B73" sqref="B73"/>
      <pageMargins left="0.17" right="0.16" top="0.17" bottom="0" header="0.5" footer="0.5"/>
      <printOptions horizontalCentered="1" verticalCentered="1"/>
      <pageSetup scale="73" orientation="portrait" r:id="rId1"/>
      <headerFooter alignWithMargins="0"/>
    </customSheetView>
  </customSheetViews>
  <mergeCells count="43">
    <mergeCell ref="F20:J20"/>
    <mergeCell ref="C67:J67"/>
    <mergeCell ref="H68:I68"/>
    <mergeCell ref="B39:D39"/>
    <mergeCell ref="B40:D40"/>
    <mergeCell ref="G54:J54"/>
    <mergeCell ref="B42:D42"/>
    <mergeCell ref="H69:I69"/>
    <mergeCell ref="B22:D22"/>
    <mergeCell ref="F22:J22"/>
    <mergeCell ref="G39:J39"/>
    <mergeCell ref="G45:J45"/>
    <mergeCell ref="G43:J43"/>
    <mergeCell ref="G55:J55"/>
    <mergeCell ref="B55:D55"/>
    <mergeCell ref="B52:D52"/>
    <mergeCell ref="B49:D49"/>
    <mergeCell ref="B54:D54"/>
    <mergeCell ref="G49:J49"/>
    <mergeCell ref="G52:J52"/>
    <mergeCell ref="B13:D13"/>
    <mergeCell ref="B15:D15"/>
    <mergeCell ref="B17:D17"/>
    <mergeCell ref="B19:D19"/>
    <mergeCell ref="B14:D14"/>
    <mergeCell ref="B16:D16"/>
    <mergeCell ref="B18:D18"/>
    <mergeCell ref="F17:J17"/>
    <mergeCell ref="F19:J19"/>
    <mergeCell ref="F21:J21"/>
    <mergeCell ref="B51:D51"/>
    <mergeCell ref="B48:D48"/>
    <mergeCell ref="B45:D45"/>
    <mergeCell ref="G40:J40"/>
    <mergeCell ref="G42:J42"/>
    <mergeCell ref="B43:D43"/>
    <mergeCell ref="B21:D21"/>
    <mergeCell ref="F18:J18"/>
    <mergeCell ref="B46:D46"/>
    <mergeCell ref="G46:J46"/>
    <mergeCell ref="B20:D20"/>
    <mergeCell ref="G48:J48"/>
    <mergeCell ref="G51:J51"/>
  </mergeCells>
  <phoneticPr fontId="0" type="noConversion"/>
  <conditionalFormatting sqref="H68:I68">
    <cfRule type="expression" dxfId="25" priority="2" stopIfTrue="1">
      <formula>$H$68-$D$68&gt;=366</formula>
    </cfRule>
  </conditionalFormatting>
  <conditionalFormatting sqref="J68">
    <cfRule type="expression" priority="1" stopIfTrue="1">
      <formula>$H$68-$D$68&lt;365=FALSE</formula>
    </cfRule>
  </conditionalFormatting>
  <printOptions horizontalCentered="1" verticalCentered="1" gridLinesSet="0"/>
  <pageMargins left="0.17" right="0.1" top="0.17" bottom="0" header="0.5" footer="0.5"/>
  <pageSetup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L81"/>
  <sheetViews>
    <sheetView showGridLines="0" workbookViewId="0">
      <selection activeCell="C7" sqref="C7:G7"/>
    </sheetView>
  </sheetViews>
  <sheetFormatPr defaultColWidth="9.109375" defaultRowHeight="13.2" x14ac:dyDescent="0.25"/>
  <cols>
    <col min="1" max="1" width="8.6640625" style="3" bestFit="1" customWidth="1"/>
    <col min="2" max="2" width="26.44140625" style="3" customWidth="1"/>
    <col min="3" max="3" width="14.44140625" style="3" customWidth="1"/>
    <col min="4" max="4" width="12.109375" style="3" customWidth="1"/>
    <col min="5" max="5" width="8.6640625" style="3" customWidth="1"/>
    <col min="6" max="6" width="4.109375" style="3" customWidth="1"/>
    <col min="7" max="7" width="16.5546875" style="3" customWidth="1"/>
    <col min="8" max="8" width="4.44140625" style="3" customWidth="1"/>
    <col min="9" max="9" width="9.109375" style="3"/>
    <col min="10" max="10" width="5.33203125" style="3" customWidth="1"/>
    <col min="11" max="11" width="9.109375" style="3"/>
    <col min="12" max="12" width="13.109375" style="3" customWidth="1"/>
    <col min="13" max="13" width="16.6640625" style="3" customWidth="1"/>
    <col min="14" max="14" width="4.88671875" style="3" customWidth="1"/>
    <col min="15" max="16384" width="9.109375" style="3"/>
  </cols>
  <sheetData>
    <row r="1" spans="1:12" x14ac:dyDescent="0.25">
      <c r="A1" s="19">
        <f>IF('Sch A Pg 1'!B17="",'Sch A Pg 1'!B15,'Sch A Pg 1'!B17)</f>
        <v>0</v>
      </c>
      <c r="L1" s="20" t="s">
        <v>457</v>
      </c>
    </row>
    <row r="2" spans="1:12" x14ac:dyDescent="0.25">
      <c r="A2" s="42">
        <f>'Sch A Pg 1'!B39</f>
        <v>0</v>
      </c>
      <c r="B2" s="52">
        <f>'Sch A Pg 1'!G39</f>
        <v>0</v>
      </c>
      <c r="C2" s="3" t="s">
        <v>186</v>
      </c>
      <c r="L2" s="20" t="s">
        <v>25</v>
      </c>
    </row>
    <row r="3" spans="1:12" x14ac:dyDescent="0.25">
      <c r="A3" s="32" t="str">
        <f>+Index!A18</f>
        <v>Schedules Revised 7/31/25</v>
      </c>
      <c r="B3" s="21"/>
      <c r="C3" s="21" t="s">
        <v>186</v>
      </c>
      <c r="D3" s="21"/>
      <c r="E3" s="21"/>
      <c r="F3" s="21"/>
      <c r="L3" s="20" t="s">
        <v>235</v>
      </c>
    </row>
    <row r="5" spans="1:12" x14ac:dyDescent="0.25">
      <c r="A5" s="21" t="s">
        <v>24</v>
      </c>
      <c r="B5" s="69" t="s">
        <v>334</v>
      </c>
      <c r="C5" s="21"/>
      <c r="D5" s="21"/>
      <c r="E5" s="26"/>
    </row>
    <row r="6" spans="1:12" x14ac:dyDescent="0.25">
      <c r="A6" s="21"/>
      <c r="B6" s="69"/>
      <c r="C6" s="21"/>
      <c r="D6" s="21"/>
      <c r="E6" s="26"/>
    </row>
    <row r="7" spans="1:12" ht="17.25" customHeight="1" x14ac:dyDescent="0.25">
      <c r="B7" s="100" t="s">
        <v>315</v>
      </c>
      <c r="C7" s="523"/>
      <c r="D7" s="524"/>
      <c r="E7" s="524"/>
      <c r="F7" s="524"/>
      <c r="G7" s="524"/>
    </row>
    <row r="8" spans="1:12" ht="16.95" customHeight="1" x14ac:dyDescent="0.25">
      <c r="B8" s="100" t="s">
        <v>311</v>
      </c>
      <c r="C8" s="521"/>
      <c r="D8" s="522"/>
      <c r="E8" s="522"/>
      <c r="F8" s="522"/>
      <c r="G8" s="522"/>
    </row>
    <row r="9" spans="1:12" ht="15" customHeight="1" x14ac:dyDescent="0.25">
      <c r="B9" s="100" t="s">
        <v>312</v>
      </c>
      <c r="C9" s="521"/>
      <c r="D9" s="522"/>
      <c r="E9" s="522"/>
      <c r="F9" s="522"/>
      <c r="G9" s="522"/>
    </row>
    <row r="10" spans="1:12" ht="17.25" customHeight="1" x14ac:dyDescent="0.25">
      <c r="B10" s="73" t="s">
        <v>30</v>
      </c>
      <c r="C10" s="521"/>
      <c r="D10" s="522"/>
      <c r="E10" s="522"/>
      <c r="F10" s="522"/>
      <c r="G10" s="522"/>
    </row>
    <row r="11" spans="1:12" ht="15" customHeight="1" x14ac:dyDescent="0.25">
      <c r="B11" s="73" t="s">
        <v>310</v>
      </c>
      <c r="C11" s="521"/>
      <c r="D11" s="522"/>
      <c r="E11" s="522"/>
      <c r="F11" s="522"/>
      <c r="G11" s="522"/>
    </row>
    <row r="12" spans="1:12" ht="15" customHeight="1" x14ac:dyDescent="0.25">
      <c r="B12" s="73" t="s">
        <v>306</v>
      </c>
      <c r="C12" s="521"/>
      <c r="D12" s="522"/>
      <c r="E12" s="522"/>
      <c r="F12" s="522"/>
      <c r="G12" s="522"/>
    </row>
    <row r="13" spans="1:12" ht="15" customHeight="1" x14ac:dyDescent="0.25">
      <c r="B13" s="73" t="s">
        <v>188</v>
      </c>
      <c r="C13" s="521"/>
      <c r="D13" s="522"/>
      <c r="E13" s="522"/>
      <c r="F13" s="522"/>
      <c r="G13" s="522"/>
    </row>
    <row r="14" spans="1:12" ht="15" customHeight="1" x14ac:dyDescent="0.25">
      <c r="B14" s="73"/>
      <c r="C14" s="73"/>
      <c r="D14" s="73"/>
      <c r="E14" s="73"/>
      <c r="F14" s="73"/>
      <c r="G14" s="73"/>
    </row>
    <row r="15" spans="1:12" x14ac:dyDescent="0.25">
      <c r="A15" s="21" t="s">
        <v>26</v>
      </c>
      <c r="B15" s="21" t="s">
        <v>313</v>
      </c>
    </row>
    <row r="16" spans="1:12" x14ac:dyDescent="0.25">
      <c r="A16" s="21"/>
      <c r="B16" s="21"/>
    </row>
    <row r="17" spans="2:12" x14ac:dyDescent="0.25">
      <c r="B17" s="22" t="s">
        <v>27</v>
      </c>
      <c r="C17" s="155"/>
      <c r="D17" s="74"/>
      <c r="E17" s="21"/>
      <c r="F17" s="21" t="s">
        <v>28</v>
      </c>
      <c r="G17" s="155"/>
    </row>
    <row r="18" spans="2:12" ht="9.75" customHeight="1" x14ac:dyDescent="0.25">
      <c r="B18" s="27"/>
      <c r="C18" s="27"/>
      <c r="D18" s="27"/>
      <c r="E18" s="27"/>
    </row>
    <row r="19" spans="2:12" x14ac:dyDescent="0.25">
      <c r="B19" s="21" t="s">
        <v>195</v>
      </c>
      <c r="C19" s="27"/>
      <c r="D19" s="27"/>
      <c r="E19" s="27"/>
    </row>
    <row r="20" spans="2:12" x14ac:dyDescent="0.25">
      <c r="B20" s="21"/>
      <c r="C20" s="27"/>
      <c r="D20" s="27"/>
      <c r="E20" s="27"/>
    </row>
    <row r="21" spans="2:12" x14ac:dyDescent="0.25">
      <c r="B21" s="28" t="s">
        <v>29</v>
      </c>
      <c r="C21" s="27"/>
      <c r="D21" s="27"/>
      <c r="F21" s="69" t="s">
        <v>333</v>
      </c>
      <c r="H21" s="27"/>
      <c r="I21" s="27"/>
      <c r="J21" s="27"/>
    </row>
    <row r="22" spans="2:12" x14ac:dyDescent="0.25">
      <c r="B22" s="21"/>
      <c r="C22" s="27"/>
      <c r="D22" s="27"/>
      <c r="F22" s="21"/>
    </row>
    <row r="23" spans="2:12" x14ac:dyDescent="0.25">
      <c r="B23" s="523"/>
      <c r="C23" s="524"/>
      <c r="D23" s="524"/>
      <c r="F23" s="100" t="s">
        <v>314</v>
      </c>
      <c r="G23" s="100"/>
      <c r="H23" s="529"/>
      <c r="I23" s="530"/>
      <c r="J23" s="530"/>
      <c r="K23" s="530"/>
      <c r="L23" s="530"/>
    </row>
    <row r="24" spans="2:12" x14ac:dyDescent="0.25">
      <c r="B24" s="521"/>
      <c r="C24" s="522"/>
      <c r="D24" s="522"/>
      <c r="F24" s="100" t="s">
        <v>311</v>
      </c>
      <c r="G24" s="100"/>
      <c r="H24" s="527"/>
      <c r="I24" s="528"/>
      <c r="J24" s="528"/>
      <c r="K24" s="528"/>
      <c r="L24" s="528"/>
    </row>
    <row r="25" spans="2:12" x14ac:dyDescent="0.25">
      <c r="B25" s="521"/>
      <c r="C25" s="522"/>
      <c r="D25" s="522"/>
      <c r="F25" s="100" t="s">
        <v>312</v>
      </c>
      <c r="G25" s="100"/>
      <c r="H25" s="527"/>
      <c r="I25" s="528"/>
      <c r="J25" s="528"/>
      <c r="K25" s="528"/>
      <c r="L25" s="528"/>
    </row>
    <row r="26" spans="2:12" x14ac:dyDescent="0.25">
      <c r="B26" s="521"/>
      <c r="C26" s="522"/>
      <c r="D26" s="522"/>
      <c r="F26" s="66" t="s">
        <v>30</v>
      </c>
      <c r="G26" s="73"/>
      <c r="H26" s="527"/>
      <c r="I26" s="528"/>
      <c r="J26" s="528"/>
      <c r="K26" s="528"/>
      <c r="L26" s="528"/>
    </row>
    <row r="27" spans="2:12" x14ac:dyDescent="0.25">
      <c r="B27" s="521"/>
      <c r="C27" s="522"/>
      <c r="D27" s="522"/>
      <c r="F27" s="66" t="s">
        <v>310</v>
      </c>
      <c r="G27" s="73"/>
      <c r="H27" s="527"/>
      <c r="I27" s="528"/>
      <c r="J27" s="528"/>
      <c r="K27" s="528"/>
      <c r="L27" s="528"/>
    </row>
    <row r="28" spans="2:12" x14ac:dyDescent="0.25">
      <c r="B28" s="521"/>
      <c r="C28" s="522"/>
      <c r="D28" s="522"/>
      <c r="F28" s="73" t="s">
        <v>306</v>
      </c>
      <c r="G28" s="73"/>
      <c r="H28" s="527"/>
      <c r="I28" s="528"/>
      <c r="J28" s="528"/>
      <c r="K28" s="528"/>
      <c r="L28" s="528"/>
    </row>
    <row r="29" spans="2:12" x14ac:dyDescent="0.25">
      <c r="B29" s="521"/>
      <c r="C29" s="522"/>
      <c r="D29" s="522"/>
      <c r="F29" s="66" t="s">
        <v>169</v>
      </c>
      <c r="G29" s="73"/>
      <c r="H29" s="527"/>
      <c r="I29" s="528"/>
      <c r="J29" s="528"/>
      <c r="K29" s="528"/>
      <c r="L29" s="528"/>
    </row>
    <row r="30" spans="2:12" x14ac:dyDescent="0.25">
      <c r="B30" s="521"/>
      <c r="C30" s="522"/>
      <c r="D30" s="522"/>
      <c r="F30" s="66"/>
      <c r="G30" s="73"/>
      <c r="H30" s="53"/>
      <c r="I30" s="53"/>
      <c r="J30" s="53"/>
      <c r="K30" s="53"/>
      <c r="L30" s="53"/>
    </row>
    <row r="31" spans="2:12" x14ac:dyDescent="0.25">
      <c r="B31" s="521"/>
      <c r="C31" s="522"/>
      <c r="D31" s="522"/>
      <c r="F31" s="66"/>
      <c r="G31" s="73"/>
      <c r="H31" s="53"/>
      <c r="I31" s="53"/>
      <c r="J31" s="53"/>
      <c r="K31" s="53"/>
      <c r="L31" s="53"/>
    </row>
    <row r="32" spans="2:12" x14ac:dyDescent="0.25">
      <c r="B32" s="521"/>
      <c r="C32" s="522"/>
      <c r="D32" s="522"/>
      <c r="F32" s="66"/>
      <c r="G32" s="73"/>
      <c r="H32" s="53"/>
      <c r="I32" s="53"/>
      <c r="J32" s="53"/>
      <c r="K32" s="53"/>
      <c r="L32" s="53"/>
    </row>
    <row r="33" spans="1:10" x14ac:dyDescent="0.25">
      <c r="B33" s="54"/>
      <c r="C33" s="54"/>
    </row>
    <row r="34" spans="1:10" x14ac:dyDescent="0.25">
      <c r="A34" s="21"/>
    </row>
    <row r="35" spans="1:10" x14ac:dyDescent="0.25">
      <c r="A35" s="21" t="s">
        <v>208</v>
      </c>
      <c r="B35" s="3" t="s">
        <v>226</v>
      </c>
      <c r="F35" s="26" t="s">
        <v>27</v>
      </c>
      <c r="G35" s="155"/>
      <c r="H35" s="26" t="s">
        <v>28</v>
      </c>
      <c r="I35" s="500"/>
      <c r="J35" s="501"/>
    </row>
    <row r="36" spans="1:10" x14ac:dyDescent="0.25">
      <c r="A36" s="21"/>
      <c r="B36" s="3" t="s">
        <v>225</v>
      </c>
      <c r="F36" s="26" t="s">
        <v>27</v>
      </c>
      <c r="G36" s="155"/>
      <c r="H36" s="26" t="s">
        <v>28</v>
      </c>
      <c r="I36" s="525"/>
      <c r="J36" s="526"/>
    </row>
    <row r="37" spans="1:10" x14ac:dyDescent="0.25">
      <c r="A37" s="21"/>
      <c r="B37" s="3" t="s">
        <v>227</v>
      </c>
      <c r="F37" s="73"/>
      <c r="G37" s="157"/>
      <c r="H37" s="101"/>
      <c r="I37" s="101"/>
      <c r="J37" s="101"/>
    </row>
    <row r="38" spans="1:10" x14ac:dyDescent="0.25">
      <c r="A38" s="21"/>
      <c r="F38" s="21"/>
      <c r="G38" s="65" t="s">
        <v>248</v>
      </c>
    </row>
    <row r="39" spans="1:10" x14ac:dyDescent="0.25">
      <c r="A39" s="21"/>
      <c r="B39" s="69" t="s">
        <v>309</v>
      </c>
    </row>
    <row r="40" spans="1:10" x14ac:dyDescent="0.25">
      <c r="A40" s="21"/>
      <c r="B40" s="69"/>
    </row>
    <row r="41" spans="1:10" x14ac:dyDescent="0.25">
      <c r="B41" s="100" t="s">
        <v>308</v>
      </c>
      <c r="C41" s="523"/>
      <c r="D41" s="524"/>
      <c r="E41" s="524"/>
      <c r="F41" s="524"/>
      <c r="G41" s="524"/>
    </row>
    <row r="42" spans="1:10" x14ac:dyDescent="0.25">
      <c r="B42" s="100" t="s">
        <v>311</v>
      </c>
      <c r="C42" s="521"/>
      <c r="D42" s="522"/>
      <c r="E42" s="522"/>
      <c r="F42" s="522"/>
      <c r="G42" s="522"/>
    </row>
    <row r="43" spans="1:10" x14ac:dyDescent="0.25">
      <c r="B43" s="100" t="s">
        <v>312</v>
      </c>
      <c r="C43" s="521"/>
      <c r="D43" s="522"/>
      <c r="E43" s="522"/>
      <c r="F43" s="522"/>
      <c r="G43" s="522"/>
    </row>
    <row r="44" spans="1:10" x14ac:dyDescent="0.25">
      <c r="B44" s="73" t="s">
        <v>30</v>
      </c>
      <c r="C44" s="521"/>
      <c r="D44" s="522"/>
      <c r="E44" s="522"/>
      <c r="F44" s="522"/>
      <c r="G44" s="522"/>
    </row>
    <row r="45" spans="1:10" x14ac:dyDescent="0.25">
      <c r="B45" s="73" t="s">
        <v>310</v>
      </c>
      <c r="C45" s="521"/>
      <c r="D45" s="522"/>
      <c r="E45" s="522"/>
      <c r="F45" s="522"/>
      <c r="G45" s="522"/>
    </row>
    <row r="46" spans="1:10" x14ac:dyDescent="0.25">
      <c r="B46" s="73" t="s">
        <v>187</v>
      </c>
      <c r="C46" s="521"/>
      <c r="D46" s="522"/>
      <c r="E46" s="522"/>
      <c r="F46" s="522"/>
      <c r="G46" s="522"/>
    </row>
    <row r="47" spans="1:10" x14ac:dyDescent="0.25">
      <c r="B47" s="73" t="s">
        <v>169</v>
      </c>
      <c r="C47" s="521"/>
      <c r="D47" s="522"/>
      <c r="E47" s="522"/>
      <c r="F47" s="522"/>
      <c r="G47" s="522"/>
      <c r="H47" s="24"/>
    </row>
    <row r="49" spans="1:12" x14ac:dyDescent="0.25">
      <c r="A49" s="21" t="s">
        <v>209</v>
      </c>
      <c r="B49" s="161" t="s">
        <v>468</v>
      </c>
    </row>
    <row r="51" spans="1:12" x14ac:dyDescent="0.25">
      <c r="B51" s="68" t="s">
        <v>27</v>
      </c>
      <c r="C51" s="155"/>
      <c r="D51" s="74"/>
      <c r="E51" s="26"/>
      <c r="F51" s="53" t="s">
        <v>28</v>
      </c>
      <c r="G51" s="155"/>
    </row>
    <row r="52" spans="1:12" s="73" customFormat="1" x14ac:dyDescent="0.25">
      <c r="B52" s="68"/>
      <c r="C52" s="74"/>
      <c r="D52" s="74"/>
      <c r="E52" s="68"/>
      <c r="F52" s="74"/>
      <c r="G52" s="66"/>
    </row>
    <row r="53" spans="1:12" x14ac:dyDescent="0.25">
      <c r="B53" s="161" t="s">
        <v>469</v>
      </c>
    </row>
    <row r="54" spans="1:12" ht="16.5" customHeight="1" x14ac:dyDescent="0.25">
      <c r="B54" s="29" t="s">
        <v>31</v>
      </c>
      <c r="C54" s="523"/>
      <c r="D54" s="524"/>
      <c r="E54" s="524"/>
      <c r="F54" s="524"/>
      <c r="G54" s="524"/>
      <c r="H54" s="524"/>
      <c r="I54" s="524"/>
      <c r="J54" s="524"/>
      <c r="K54" s="524"/>
      <c r="L54" s="524"/>
    </row>
    <row r="55" spans="1:12" x14ac:dyDescent="0.25">
      <c r="B55" s="29" t="s">
        <v>32</v>
      </c>
      <c r="C55" s="521"/>
      <c r="D55" s="522"/>
      <c r="E55" s="522"/>
      <c r="F55" s="522"/>
      <c r="G55" s="522"/>
      <c r="H55" s="522"/>
      <c r="I55" s="522"/>
      <c r="J55" s="522"/>
      <c r="K55" s="522"/>
      <c r="L55" s="522"/>
    </row>
    <row r="56" spans="1:12" x14ac:dyDescent="0.25">
      <c r="B56" s="30" t="s">
        <v>33</v>
      </c>
      <c r="C56" s="521"/>
      <c r="D56" s="522"/>
      <c r="E56" s="522"/>
      <c r="F56" s="522"/>
      <c r="G56" s="522"/>
      <c r="H56" s="522"/>
      <c r="I56" s="522"/>
      <c r="J56" s="522"/>
      <c r="K56" s="522"/>
      <c r="L56" s="522"/>
    </row>
    <row r="57" spans="1:12" ht="12.75" customHeight="1" x14ac:dyDescent="0.25">
      <c r="B57" s="30" t="s">
        <v>34</v>
      </c>
      <c r="C57" s="521"/>
      <c r="D57" s="522"/>
      <c r="E57" s="522"/>
      <c r="F57" s="522"/>
      <c r="G57" s="522"/>
      <c r="H57" s="522"/>
      <c r="I57" s="522"/>
      <c r="J57" s="522"/>
      <c r="K57" s="522"/>
      <c r="L57" s="522"/>
    </row>
    <row r="58" spans="1:12" x14ac:dyDescent="0.25">
      <c r="B58" s="21"/>
    </row>
    <row r="59" spans="1:12" x14ac:dyDescent="0.25">
      <c r="A59" s="3" t="s">
        <v>35</v>
      </c>
      <c r="B59" s="62" t="s">
        <v>474</v>
      </c>
    </row>
    <row r="61" spans="1:12" x14ac:dyDescent="0.25">
      <c r="B61" s="26" t="s">
        <v>27</v>
      </c>
      <c r="C61" s="155"/>
      <c r="D61" s="74"/>
      <c r="E61" s="26"/>
      <c r="F61" s="53" t="s">
        <v>28</v>
      </c>
      <c r="G61" s="155"/>
    </row>
    <row r="63" spans="1:12" x14ac:dyDescent="0.25">
      <c r="B63" s="98" t="s">
        <v>472</v>
      </c>
      <c r="C63" s="131"/>
      <c r="D63" s="73"/>
      <c r="E63" s="73"/>
      <c r="F63" s="73"/>
      <c r="G63" s="73"/>
      <c r="H63" s="73"/>
      <c r="I63" s="73"/>
      <c r="J63" s="73"/>
      <c r="K63" s="73"/>
      <c r="L63" s="73"/>
    </row>
    <row r="64" spans="1:12" x14ac:dyDescent="0.25">
      <c r="C64" s="65" t="s">
        <v>248</v>
      </c>
    </row>
    <row r="65" spans="1:12" ht="12.75" customHeight="1" x14ac:dyDescent="0.25">
      <c r="B65" s="162" t="s">
        <v>473</v>
      </c>
      <c r="C65" s="523"/>
      <c r="D65" s="524"/>
      <c r="E65" s="524"/>
      <c r="F65" s="524"/>
      <c r="G65" s="524"/>
      <c r="H65" s="524"/>
      <c r="I65" s="524"/>
      <c r="J65" s="524"/>
      <c r="K65" s="524"/>
      <c r="L65" s="524"/>
    </row>
    <row r="66" spans="1:12" ht="12.75" customHeight="1" x14ac:dyDescent="0.25">
      <c r="B66" s="77" t="s">
        <v>305</v>
      </c>
      <c r="C66" s="523"/>
      <c r="D66" s="524"/>
      <c r="E66" s="524"/>
      <c r="F66" s="524"/>
      <c r="G66" s="524"/>
      <c r="H66" s="524"/>
      <c r="I66" s="524"/>
      <c r="J66" s="524"/>
      <c r="K66" s="524"/>
      <c r="L66" s="524"/>
    </row>
    <row r="67" spans="1:12" x14ac:dyDescent="0.25">
      <c r="A67" s="25"/>
    </row>
    <row r="81" spans="8:8" x14ac:dyDescent="0.25">
      <c r="H81" s="53"/>
    </row>
  </sheetData>
  <sheetProtection algorithmName="SHA-512" hashValue="UvkLLIHh+N+BRbB5NIvwyWr/UWHLLbtW+yBl+lqsiyfVSgWQOBIW7R9qW2Gd2kGbJDTSYFjdJ1XW7SZy0X3znQ==" saltValue="S0bW7fmQbgGyEmzKi8BlMA==" spinCount="100000" sheet="1" objects="1" scenarios="1"/>
  <customSheetViews>
    <customSheetView guid="{EE2D411F-0182-4ED0-B0C9-D6EF1D4CE529}" showGridLines="0" fitToPage="1" showRuler="0">
      <selection activeCell="L9" sqref="L9"/>
      <pageMargins left="0.74" right="0.7" top="1" bottom="0" header="0.5" footer="0.5"/>
      <printOptions horizontalCentered="1"/>
      <pageSetup scale="69" orientation="portrait" r:id="rId1"/>
      <headerFooter alignWithMargins="0">
        <oddFooter xml:space="preserve">&amp;Lrprice
&amp;D
&amp;Z&amp;F
</oddFooter>
      </headerFooter>
    </customSheetView>
  </customSheetViews>
  <mergeCells count="39">
    <mergeCell ref="C66:L66"/>
    <mergeCell ref="C41:G41"/>
    <mergeCell ref="C42:G42"/>
    <mergeCell ref="C44:G44"/>
    <mergeCell ref="C45:G45"/>
    <mergeCell ref="C46:G46"/>
    <mergeCell ref="C65:L65"/>
    <mergeCell ref="C57:L57"/>
    <mergeCell ref="C54:L54"/>
    <mergeCell ref="C55:L55"/>
    <mergeCell ref="C56:L56"/>
    <mergeCell ref="C47:G47"/>
    <mergeCell ref="C43:G43"/>
    <mergeCell ref="C7:G7"/>
    <mergeCell ref="C8:G8"/>
    <mergeCell ref="C9:G9"/>
    <mergeCell ref="C10:G10"/>
    <mergeCell ref="I36:J36"/>
    <mergeCell ref="I35:J35"/>
    <mergeCell ref="H27:L27"/>
    <mergeCell ref="H28:L28"/>
    <mergeCell ref="H29:L29"/>
    <mergeCell ref="H23:L23"/>
    <mergeCell ref="H24:L24"/>
    <mergeCell ref="H25:L25"/>
    <mergeCell ref="H26:L26"/>
    <mergeCell ref="B30:D30"/>
    <mergeCell ref="B31:D31"/>
    <mergeCell ref="B32:D32"/>
    <mergeCell ref="C11:G11"/>
    <mergeCell ref="C12:G12"/>
    <mergeCell ref="C13:G13"/>
    <mergeCell ref="B29:D29"/>
    <mergeCell ref="B23:D23"/>
    <mergeCell ref="B24:D24"/>
    <mergeCell ref="B25:D25"/>
    <mergeCell ref="B26:D26"/>
    <mergeCell ref="B27:D27"/>
    <mergeCell ref="B28:D28"/>
  </mergeCells>
  <phoneticPr fontId="0" type="noConversion"/>
  <printOptions horizontalCentered="1" gridLinesSet="0"/>
  <pageMargins left="0.74" right="0.7" top="1" bottom="0" header="0.5" footer="0.5"/>
  <pageSetup scale="69" orientation="portrait" r:id="rId2"/>
  <headerFooter alignWithMargins="0">
    <oddFooter>&amp;LD Meadows
&amp;D
&amp;Z&amp;F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P37"/>
  <sheetViews>
    <sheetView showGridLines="0" workbookViewId="0">
      <selection activeCell="F5" sqref="F5:G5"/>
    </sheetView>
  </sheetViews>
  <sheetFormatPr defaultColWidth="9.109375" defaultRowHeight="13.2" x14ac:dyDescent="0.25"/>
  <cols>
    <col min="1" max="1" width="9.44140625" style="3" customWidth="1"/>
    <col min="2" max="2" width="26.44140625" style="3" customWidth="1"/>
    <col min="3" max="3" width="4.6640625" style="3" customWidth="1"/>
    <col min="4" max="4" width="5.109375" style="3" customWidth="1"/>
    <col min="5" max="5" width="11.44140625" style="3" customWidth="1"/>
    <col min="6" max="6" width="6.88671875" style="3" customWidth="1"/>
    <col min="7" max="7" width="4.44140625" style="3" customWidth="1"/>
    <col min="8" max="8" width="10.33203125" style="3" bestFit="1" customWidth="1"/>
    <col min="9" max="9" width="9.109375" style="3"/>
    <col min="10" max="10" width="10.6640625" style="3" customWidth="1"/>
    <col min="11" max="11" width="5.88671875" style="3" customWidth="1"/>
    <col min="12" max="12" width="2.6640625" style="3" customWidth="1"/>
    <col min="13" max="13" width="2" style="3" customWidth="1"/>
    <col min="14" max="14" width="12.88671875" style="3" bestFit="1" customWidth="1"/>
    <col min="15" max="15" width="2.109375" style="3" customWidth="1"/>
    <col min="16" max="16384" width="9.109375" style="3"/>
  </cols>
  <sheetData>
    <row r="1" spans="1:16" x14ac:dyDescent="0.25">
      <c r="A1" s="19">
        <f>'Sch A Pg 2'!A1</f>
        <v>0</v>
      </c>
      <c r="N1" s="20" t="s">
        <v>457</v>
      </c>
    </row>
    <row r="2" spans="1:16" x14ac:dyDescent="0.25">
      <c r="A2" s="42">
        <f>'Sch A Pg 1'!B39</f>
        <v>0</v>
      </c>
      <c r="B2" s="42">
        <f>'Sch A Pg 1'!G39</f>
        <v>0</v>
      </c>
      <c r="M2" s="21"/>
      <c r="N2" s="20" t="s">
        <v>25</v>
      </c>
    </row>
    <row r="3" spans="1:16" x14ac:dyDescent="0.25">
      <c r="A3" s="32" t="str">
        <f>+Index!A18</f>
        <v>Schedules Revised 7/31/25</v>
      </c>
      <c r="B3" s="21"/>
      <c r="M3" s="21"/>
      <c r="N3" s="18" t="s">
        <v>236</v>
      </c>
    </row>
    <row r="4" spans="1:16" x14ac:dyDescent="0.25">
      <c r="A4" s="21"/>
      <c r="B4" s="21"/>
      <c r="M4" s="21"/>
      <c r="O4" s="26"/>
    </row>
    <row r="5" spans="1:16" ht="16.95" customHeight="1" x14ac:dyDescent="0.25">
      <c r="A5" s="3" t="s">
        <v>39</v>
      </c>
      <c r="B5" s="165" t="s">
        <v>482</v>
      </c>
      <c r="E5" s="164"/>
      <c r="F5" s="531"/>
      <c r="G5" s="532"/>
      <c r="H5"/>
      <c r="I5"/>
    </row>
    <row r="6" spans="1:16" ht="16.5" customHeight="1" x14ac:dyDescent="0.25">
      <c r="B6" s="24"/>
    </row>
    <row r="7" spans="1:16" ht="39" customHeight="1" x14ac:dyDescent="0.25">
      <c r="B7" s="534" t="s">
        <v>483</v>
      </c>
      <c r="C7" s="534"/>
      <c r="D7" s="534"/>
      <c r="E7" s="164"/>
      <c r="F7" s="533"/>
      <c r="G7" s="532"/>
      <c r="H7"/>
      <c r="I7"/>
      <c r="M7" s="21"/>
      <c r="P7" s="23"/>
    </row>
    <row r="8" spans="1:16" x14ac:dyDescent="0.25">
      <c r="M8" s="21"/>
      <c r="P8" s="23"/>
    </row>
    <row r="9" spans="1:16" ht="16.95" customHeight="1" x14ac:dyDescent="0.25">
      <c r="A9" s="3" t="s">
        <v>40</v>
      </c>
      <c r="B9" s="3" t="s">
        <v>210</v>
      </c>
      <c r="J9" s="102"/>
      <c r="N9" s="102"/>
    </row>
    <row r="10" spans="1:16" ht="7.5" customHeight="1" x14ac:dyDescent="0.25">
      <c r="J10" s="102"/>
      <c r="N10" s="102"/>
    </row>
    <row r="11" spans="1:16" ht="16.5" customHeight="1" x14ac:dyDescent="0.25">
      <c r="B11" s="3" t="s">
        <v>219</v>
      </c>
      <c r="C11" s="24"/>
      <c r="E11" s="523"/>
      <c r="F11" s="524"/>
      <c r="G11" s="524"/>
      <c r="H11" s="524"/>
      <c r="I11" s="524"/>
      <c r="J11" s="102"/>
      <c r="N11" s="102"/>
    </row>
    <row r="12" spans="1:16" ht="16.95" customHeight="1" x14ac:dyDescent="0.25">
      <c r="B12" s="3" t="s">
        <v>311</v>
      </c>
      <c r="C12" s="24"/>
      <c r="E12" s="521"/>
      <c r="F12" s="522"/>
      <c r="G12" s="522"/>
      <c r="H12" s="522"/>
      <c r="I12" s="522"/>
    </row>
    <row r="13" spans="1:16" ht="16.95" customHeight="1" x14ac:dyDescent="0.25">
      <c r="B13" s="3" t="s">
        <v>30</v>
      </c>
      <c r="C13" s="24"/>
      <c r="D13" s="24"/>
      <c r="E13" s="521"/>
      <c r="F13" s="522"/>
      <c r="G13" s="522"/>
      <c r="H13" s="522"/>
      <c r="I13" s="522"/>
    </row>
    <row r="14" spans="1:16" ht="16.95" customHeight="1" x14ac:dyDescent="0.25">
      <c r="B14" s="3" t="s">
        <v>335</v>
      </c>
      <c r="E14" s="522"/>
      <c r="F14" s="522"/>
      <c r="G14" s="522"/>
      <c r="H14" s="522"/>
      <c r="I14" s="522"/>
    </row>
    <row r="15" spans="1:16" ht="16.95" customHeight="1" x14ac:dyDescent="0.25">
      <c r="B15" s="3" t="s">
        <v>306</v>
      </c>
      <c r="C15" s="24"/>
      <c r="D15" s="24"/>
      <c r="E15" s="522"/>
      <c r="F15" s="522"/>
      <c r="G15" s="522"/>
      <c r="H15" s="522"/>
      <c r="I15" s="522"/>
    </row>
    <row r="16" spans="1:16" ht="16.95" customHeight="1" x14ac:dyDescent="0.25">
      <c r="B16" s="3" t="s">
        <v>307</v>
      </c>
      <c r="C16" s="24"/>
      <c r="E16" s="521"/>
      <c r="F16" s="522"/>
      <c r="G16" s="522"/>
      <c r="H16" s="522"/>
      <c r="I16" s="522"/>
    </row>
    <row r="17" spans="1:9" ht="16.95" customHeight="1" x14ac:dyDescent="0.25">
      <c r="B17" s="3" t="s">
        <v>336</v>
      </c>
      <c r="C17" s="24"/>
      <c r="D17" s="24"/>
      <c r="E17" s="522"/>
      <c r="F17" s="522"/>
      <c r="G17" s="522"/>
      <c r="H17" s="522"/>
      <c r="I17" s="522"/>
    </row>
    <row r="19" spans="1:9" ht="12.75" customHeight="1" x14ac:dyDescent="0.25">
      <c r="A19" s="3" t="s">
        <v>41</v>
      </c>
      <c r="B19" s="77" t="s">
        <v>351</v>
      </c>
      <c r="E19" s="524"/>
      <c r="F19" s="524"/>
      <c r="G19" s="524"/>
      <c r="H19" s="524"/>
      <c r="I19" s="524"/>
    </row>
    <row r="20" spans="1:9" x14ac:dyDescent="0.25">
      <c r="E20" s="54"/>
      <c r="F20" s="54"/>
      <c r="G20" s="54"/>
      <c r="H20" s="54"/>
      <c r="I20" s="54"/>
    </row>
    <row r="21" spans="1:9" x14ac:dyDescent="0.25">
      <c r="A21" s="77" t="s">
        <v>288</v>
      </c>
      <c r="B21" s="103" t="s">
        <v>358</v>
      </c>
      <c r="C21" s="44"/>
      <c r="D21" s="44"/>
      <c r="E21" s="535"/>
      <c r="F21" s="535"/>
      <c r="G21" s="535"/>
      <c r="H21" s="535"/>
      <c r="I21" s="535"/>
    </row>
    <row r="22" spans="1:9" ht="39.6" x14ac:dyDescent="0.25">
      <c r="A22" s="44"/>
      <c r="B22" s="104" t="s">
        <v>341</v>
      </c>
      <c r="C22" s="44"/>
      <c r="D22" s="44"/>
      <c r="E22" s="105"/>
      <c r="F22" s="44"/>
      <c r="G22" s="44"/>
      <c r="H22" s="44"/>
      <c r="I22" s="44"/>
    </row>
    <row r="23" spans="1:9" x14ac:dyDescent="0.25">
      <c r="A23" s="25"/>
      <c r="E23" s="24"/>
    </row>
    <row r="24" spans="1:9" x14ac:dyDescent="0.25">
      <c r="B24" s="81" t="s">
        <v>357</v>
      </c>
      <c r="E24" s="24"/>
      <c r="F24" s="24"/>
      <c r="G24" s="24"/>
      <c r="H24" s="24"/>
      <c r="I24" s="24"/>
    </row>
    <row r="25" spans="1:9" x14ac:dyDescent="0.25">
      <c r="I25" s="24"/>
    </row>
    <row r="27" spans="1:9" x14ac:dyDescent="0.25">
      <c r="E27" s="24"/>
      <c r="F27" s="24"/>
      <c r="G27" s="24"/>
      <c r="H27" s="24"/>
    </row>
    <row r="28" spans="1:9" x14ac:dyDescent="0.25">
      <c r="E28" s="24"/>
      <c r="F28" s="24"/>
      <c r="G28" s="24"/>
      <c r="H28" s="24"/>
    </row>
    <row r="29" spans="1:9" x14ac:dyDescent="0.25">
      <c r="E29" s="24"/>
    </row>
    <row r="37" spans="10:10" x14ac:dyDescent="0.25">
      <c r="J37" s="53"/>
    </row>
  </sheetData>
  <sheetProtection algorithmName="SHA-512" hashValue="PC2+9wXvj8hDr0Y0Y4F3Tzd3I+ZzP6NZKm4qVpnBMsW2EwsaWzpywzjl7ptjbglT4ktnrUPXc7flu3krKC4/Ow==" saltValue="4WWf2IbxFy9NugRrGFkGlw==" spinCount="100000" sheet="1" objects="1" scenarios="1"/>
  <customSheetViews>
    <customSheetView guid="{EE2D411F-0182-4ED0-B0C9-D6EF1D4CE529}" showGridLines="0" fitToPage="1" printArea="1" showRuler="0" topLeftCell="A11">
      <selection activeCell="J23" sqref="J23"/>
      <pageMargins left="0" right="0" top="1" bottom="1" header="0.5" footer="0.5"/>
      <printOptions horizontalCentered="1"/>
      <pageSetup scale="85" orientation="portrait" r:id="rId1"/>
      <headerFooter alignWithMargins="0">
        <oddFooter>&amp;Lrprice
&amp;D
&amp;Z&amp;F</oddFooter>
      </headerFooter>
    </customSheetView>
  </customSheetViews>
  <mergeCells count="12">
    <mergeCell ref="F5:G5"/>
    <mergeCell ref="F7:G7"/>
    <mergeCell ref="B7:D7"/>
    <mergeCell ref="E11:I11"/>
    <mergeCell ref="E21:I21"/>
    <mergeCell ref="E12:I12"/>
    <mergeCell ref="E13:I13"/>
    <mergeCell ref="E16:I16"/>
    <mergeCell ref="E19:I19"/>
    <mergeCell ref="E17:I17"/>
    <mergeCell ref="E15:I15"/>
    <mergeCell ref="E14:I14"/>
  </mergeCells>
  <phoneticPr fontId="0" type="noConversion"/>
  <printOptions horizontalCentered="1" gridLinesSet="0"/>
  <pageMargins left="0" right="0" top="1" bottom="1" header="0.5" footer="0.5"/>
  <pageSetup scale="85" orientation="portrait" r:id="rId2"/>
  <headerFooter alignWithMargins="0">
    <oddFooter>&amp;LD Meadows
&amp;D
&amp;Z&amp;F</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B81"/>
  <sheetViews>
    <sheetView showGridLines="0" zoomScaleNormal="100" workbookViewId="0">
      <selection activeCell="D6" sqref="D6"/>
    </sheetView>
  </sheetViews>
  <sheetFormatPr defaultColWidth="9.109375" defaultRowHeight="13.2" x14ac:dyDescent="0.25"/>
  <cols>
    <col min="1" max="1" width="9.88671875" style="3" customWidth="1"/>
    <col min="2" max="2" width="8" style="3" customWidth="1"/>
    <col min="3" max="3" width="38" style="3" customWidth="1"/>
    <col min="4" max="4" width="30.88671875" style="3" bestFit="1" customWidth="1"/>
    <col min="5" max="5" width="16.33203125" style="3" customWidth="1"/>
    <col min="6" max="6" width="20.5546875" style="3" bestFit="1" customWidth="1"/>
    <col min="7" max="7" width="5" style="3" bestFit="1" customWidth="1"/>
    <col min="8" max="8" width="18.5546875" style="3" bestFit="1" customWidth="1"/>
    <col min="9" max="9" width="9.5546875" style="3" customWidth="1"/>
    <col min="10" max="10" width="13.6640625" style="3" customWidth="1"/>
    <col min="11" max="23" width="9.109375" style="3" customWidth="1"/>
    <col min="24" max="26" width="9.109375" style="3"/>
    <col min="27" max="28" width="9.109375" style="3" hidden="1" customWidth="1"/>
    <col min="29" max="16384" width="9.109375" style="3"/>
  </cols>
  <sheetData>
    <row r="1" spans="1:28" x14ac:dyDescent="0.25">
      <c r="A1" s="19">
        <f>'Sch A Pg 2'!A1</f>
        <v>0</v>
      </c>
      <c r="B1" s="62"/>
      <c r="C1" s="62"/>
      <c r="D1" s="62"/>
      <c r="E1" s="62"/>
      <c r="F1" s="20" t="s">
        <v>458</v>
      </c>
      <c r="G1" s="62"/>
      <c r="H1" s="62"/>
      <c r="I1" s="62"/>
      <c r="J1" s="62"/>
      <c r="M1" s="62" t="s">
        <v>737</v>
      </c>
    </row>
    <row r="2" spans="1:28" x14ac:dyDescent="0.25">
      <c r="A2" s="42">
        <f>'Sch A Pg 1'!B39</f>
        <v>0</v>
      </c>
      <c r="B2" s="42">
        <f>'Sch A Pg 1'!G39</f>
        <v>0</v>
      </c>
      <c r="C2" s="482">
        <f>SUMIFS('Sch B-1'!$F$13:$F$60,'Sch B-1'!$C$13:$C$60,'Sch B'!A6,'Sch B-1'!$D$13:$D$60,'Sch B'!B6)</f>
        <v>0</v>
      </c>
      <c r="D2" s="62"/>
      <c r="E2" s="62"/>
      <c r="F2" s="20" t="s">
        <v>203</v>
      </c>
      <c r="G2" s="62"/>
      <c r="H2" s="62"/>
      <c r="I2" s="62"/>
      <c r="J2" s="62"/>
    </row>
    <row r="3" spans="1:28" x14ac:dyDescent="0.25">
      <c r="A3" s="178" t="s">
        <v>112</v>
      </c>
      <c r="B3" s="178" t="s">
        <v>113</v>
      </c>
      <c r="C3" s="178" t="s">
        <v>43</v>
      </c>
      <c r="D3" s="178" t="s">
        <v>44</v>
      </c>
      <c r="E3" s="178" t="s">
        <v>45</v>
      </c>
      <c r="F3" s="178" t="s">
        <v>46</v>
      </c>
      <c r="I3" s="62"/>
      <c r="J3" s="62"/>
    </row>
    <row r="4" spans="1:28" ht="39.6" x14ac:dyDescent="0.25">
      <c r="A4" s="160" t="s">
        <v>723</v>
      </c>
      <c r="B4" s="177" t="s">
        <v>724</v>
      </c>
      <c r="C4" s="177" t="s">
        <v>347</v>
      </c>
      <c r="D4" s="376" t="s">
        <v>719</v>
      </c>
      <c r="E4" s="376" t="s">
        <v>720</v>
      </c>
      <c r="F4" s="378" t="s">
        <v>721</v>
      </c>
      <c r="G4" s="62"/>
      <c r="H4" s="377"/>
      <c r="I4" s="62"/>
      <c r="J4" s="62"/>
    </row>
    <row r="5" spans="1:28" x14ac:dyDescent="0.25">
      <c r="B5" s="177"/>
      <c r="C5" s="19" t="s">
        <v>425</v>
      </c>
      <c r="D5" s="379"/>
      <c r="E5" s="1" t="s">
        <v>966</v>
      </c>
      <c r="G5" s="62"/>
      <c r="H5" s="62"/>
      <c r="I5" s="62"/>
      <c r="J5" s="62"/>
    </row>
    <row r="6" spans="1:28" ht="18" customHeight="1" x14ac:dyDescent="0.25">
      <c r="A6" s="237" t="s">
        <v>48</v>
      </c>
      <c r="B6" s="159" t="s">
        <v>488</v>
      </c>
      <c r="C6" s="161" t="s">
        <v>491</v>
      </c>
      <c r="D6" s="445"/>
      <c r="E6" s="487">
        <f>SUMIFS('Sch B-1'!$F$13:$F$60,'Sch B-1'!$C$13:$C$60,'Sch B'!A6,'Sch B-1'!$D$13:$D$60,'Sch B'!B6)</f>
        <v>0</v>
      </c>
      <c r="F6" s="380">
        <f>IF(D6+E6=0,0,D6+E6)</f>
        <v>0</v>
      </c>
      <c r="G6" s="62"/>
      <c r="H6" s="62"/>
      <c r="I6" s="62"/>
      <c r="J6" s="62"/>
      <c r="AA6" s="237" t="s">
        <v>923</v>
      </c>
      <c r="AB6" s="161" t="s">
        <v>491</v>
      </c>
    </row>
    <row r="7" spans="1:28" ht="18" customHeight="1" x14ac:dyDescent="0.25">
      <c r="A7" s="237" t="s">
        <v>48</v>
      </c>
      <c r="B7" s="381" t="s">
        <v>489</v>
      </c>
      <c r="C7" s="161" t="s">
        <v>101</v>
      </c>
      <c r="D7" s="445"/>
      <c r="E7" s="487">
        <f>SUMIFS('Sch B-1'!$F$13:$F$60,'Sch B-1'!$C$13:$C$60,'Sch B'!A7,'Sch B-1'!$D$13:$D$60,'Sch B'!B7)</f>
        <v>0</v>
      </c>
      <c r="F7" s="380">
        <f>IF(D7+E7=0,0,D7+E7)</f>
        <v>0</v>
      </c>
      <c r="G7" s="62"/>
      <c r="H7" s="62"/>
      <c r="I7" s="62"/>
      <c r="J7" s="62"/>
      <c r="AA7" s="237" t="s">
        <v>924</v>
      </c>
      <c r="AB7" s="161" t="s">
        <v>101</v>
      </c>
    </row>
    <row r="8" spans="1:28" ht="18" customHeight="1" x14ac:dyDescent="0.25">
      <c r="A8" s="237"/>
      <c r="B8" s="159" t="s">
        <v>490</v>
      </c>
      <c r="C8" s="161" t="s">
        <v>496</v>
      </c>
      <c r="D8" s="446">
        <f>SUBTOTAL(9,D6:D7)</f>
        <v>0</v>
      </c>
      <c r="E8" s="446">
        <f>SUBTOTAL(9,E6:E7)</f>
        <v>0</v>
      </c>
      <c r="F8" s="398">
        <f>SUBTOTAL(9,F6:F7)</f>
        <v>0</v>
      </c>
      <c r="G8" s="379"/>
      <c r="H8" s="62"/>
      <c r="I8" s="62"/>
      <c r="J8" s="62"/>
    </row>
    <row r="9" spans="1:28" s="176" customFormat="1" x14ac:dyDescent="0.25">
      <c r="A9" s="402"/>
      <c r="B9" s="382"/>
      <c r="C9" s="403"/>
      <c r="D9" s="383"/>
      <c r="E9" s="383"/>
      <c r="F9" s="383"/>
      <c r="G9" s="404"/>
      <c r="H9" s="404"/>
      <c r="I9" s="404"/>
      <c r="J9" s="404"/>
    </row>
    <row r="10" spans="1:28" ht="18" customHeight="1" x14ac:dyDescent="0.25">
      <c r="A10" s="237" t="s">
        <v>48</v>
      </c>
      <c r="B10" s="159" t="s">
        <v>51</v>
      </c>
      <c r="C10" s="161" t="s">
        <v>497</v>
      </c>
      <c r="D10" s="447"/>
      <c r="E10" s="487">
        <f>SUMIFS('Sch B-1'!$F$13:$F$60,'Sch B-1'!$C$13:$C$60,'Sch B'!A10,'Sch B-1'!$D$13:$D$60,'Sch B'!B10)</f>
        <v>0</v>
      </c>
      <c r="F10" s="380">
        <f>IF(D10+E10=0,0,D10+E10)</f>
        <v>0</v>
      </c>
      <c r="G10" s="62"/>
      <c r="H10" s="62"/>
      <c r="I10" s="62"/>
      <c r="J10" s="62"/>
      <c r="AA10" s="237" t="s">
        <v>925</v>
      </c>
      <c r="AB10" s="161" t="s">
        <v>497</v>
      </c>
    </row>
    <row r="11" spans="1:28" ht="18" customHeight="1" x14ac:dyDescent="0.25">
      <c r="A11" s="237" t="s">
        <v>48</v>
      </c>
      <c r="B11" s="159" t="s">
        <v>53</v>
      </c>
      <c r="C11" s="161" t="s">
        <v>485</v>
      </c>
      <c r="D11" s="447"/>
      <c r="E11" s="487">
        <f>SUMIFS('Sch B-1'!$F$13:$F$60,'Sch B-1'!$C$13:$C$60,'Sch B'!A11,'Sch B-1'!$D$13:$D$60,'Sch B'!B11)</f>
        <v>0</v>
      </c>
      <c r="F11" s="380">
        <f>IF(D11+E11=0,0,D11+E11)</f>
        <v>0</v>
      </c>
      <c r="G11" s="62"/>
      <c r="H11" s="62"/>
      <c r="I11" s="62"/>
      <c r="J11" s="62"/>
      <c r="AA11" s="237" t="s">
        <v>926</v>
      </c>
      <c r="AB11" s="161" t="s">
        <v>485</v>
      </c>
    </row>
    <row r="12" spans="1:28" ht="18" customHeight="1" x14ac:dyDescent="0.25">
      <c r="A12" s="237" t="s">
        <v>48</v>
      </c>
      <c r="B12" s="159" t="s">
        <v>55</v>
      </c>
      <c r="C12" s="161" t="s">
        <v>486</v>
      </c>
      <c r="D12" s="447"/>
      <c r="E12" s="487">
        <f>SUMIFS('Sch B-1'!$F$13:$F$60,'Sch B-1'!$C$13:$C$60,'Sch B'!A12,'Sch B-1'!$D$13:$D$60,'Sch B'!B12)</f>
        <v>0</v>
      </c>
      <c r="F12" s="380">
        <f>IF(D12+E12=0,0,D12+E12)</f>
        <v>0</v>
      </c>
      <c r="G12" s="62"/>
      <c r="H12" s="62"/>
      <c r="I12" s="62"/>
      <c r="J12" s="62"/>
      <c r="AA12" s="237" t="s">
        <v>927</v>
      </c>
      <c r="AB12" s="161" t="s">
        <v>486</v>
      </c>
    </row>
    <row r="13" spans="1:28" ht="18" customHeight="1" x14ac:dyDescent="0.25">
      <c r="A13" s="237"/>
      <c r="B13" s="159"/>
      <c r="C13" s="161" t="s">
        <v>487</v>
      </c>
      <c r="D13" s="448">
        <f>SUBTOTAL(9,D10:D12)+SUBTOTAL(9,D6:D8)</f>
        <v>0</v>
      </c>
      <c r="E13" s="448">
        <f t="shared" ref="E13" si="0">SUBTOTAL(9,E10:E12)+SUBTOTAL(9,E6:E8)</f>
        <v>0</v>
      </c>
      <c r="F13" s="384">
        <f t="shared" ref="F13" si="1">SUBTOTAL(9,F10:F12)+SUBTOTAL(9,F6:F8)</f>
        <v>0</v>
      </c>
      <c r="G13" s="379"/>
      <c r="H13" s="62"/>
      <c r="I13" s="62"/>
      <c r="J13" s="62"/>
    </row>
    <row r="14" spans="1:28" x14ac:dyDescent="0.25">
      <c r="A14" s="237"/>
      <c r="B14" s="62"/>
      <c r="C14" s="62"/>
      <c r="D14" s="379"/>
      <c r="E14" s="379"/>
      <c r="F14" s="379"/>
      <c r="G14" s="62"/>
      <c r="H14" s="62"/>
      <c r="I14" s="62"/>
      <c r="J14" s="62"/>
    </row>
    <row r="15" spans="1:28" x14ac:dyDescent="0.25">
      <c r="B15" s="62"/>
      <c r="C15" s="19" t="s">
        <v>426</v>
      </c>
      <c r="D15" s="379"/>
      <c r="E15" s="379"/>
      <c r="F15" s="379"/>
      <c r="G15" s="62"/>
      <c r="H15" s="62"/>
      <c r="I15" s="62"/>
      <c r="J15" s="62"/>
    </row>
    <row r="16" spans="1:28" ht="18" customHeight="1" x14ac:dyDescent="0.25">
      <c r="A16" s="237" t="s">
        <v>51</v>
      </c>
      <c r="B16" s="178" t="s">
        <v>48</v>
      </c>
      <c r="C16" s="62" t="s">
        <v>255</v>
      </c>
      <c r="D16" s="437"/>
      <c r="E16" s="487">
        <f>SUMIFS('Sch B-1'!$F$13:$F$60,'Sch B-1'!$C$13:$C$60,'Sch B'!A16,'Sch B-1'!$D$13:$D$60,'Sch B'!B16)</f>
        <v>0</v>
      </c>
      <c r="F16" s="380">
        <f>IF(D16+E16=0,0,D16+E16)</f>
        <v>0</v>
      </c>
      <c r="G16" s="62"/>
      <c r="H16" s="62"/>
      <c r="I16" s="62"/>
      <c r="J16" s="62"/>
      <c r="AA16" s="237" t="s">
        <v>928</v>
      </c>
      <c r="AB16" s="62" t="s">
        <v>255</v>
      </c>
    </row>
    <row r="17" spans="1:28" ht="18" customHeight="1" x14ac:dyDescent="0.25">
      <c r="A17" s="237" t="s">
        <v>51</v>
      </c>
      <c r="B17" s="178" t="s">
        <v>51</v>
      </c>
      <c r="C17" s="62" t="s">
        <v>101</v>
      </c>
      <c r="D17" s="437"/>
      <c r="E17" s="487">
        <f>SUMIFS('Sch B-1'!$F$13:$F$60,'Sch B-1'!$C$13:$C$60,'Sch B'!A17,'Sch B-1'!$D$13:$D$60,'Sch B'!B17)</f>
        <v>0</v>
      </c>
      <c r="F17" s="380">
        <f>IF(D17+E17=0,0,D17+E17)</f>
        <v>0</v>
      </c>
      <c r="G17" s="62"/>
      <c r="H17" s="62"/>
      <c r="I17" s="62"/>
      <c r="J17" s="62"/>
      <c r="AA17" s="237" t="s">
        <v>929</v>
      </c>
      <c r="AB17" s="62" t="s">
        <v>101</v>
      </c>
    </row>
    <row r="18" spans="1:28" ht="18" customHeight="1" x14ac:dyDescent="0.25">
      <c r="A18" s="237"/>
      <c r="B18" s="62"/>
      <c r="C18" s="62" t="s">
        <v>427</v>
      </c>
      <c r="D18" s="443">
        <f>IF(SUBTOTAL(9,D16:D17)=0,0,SUBTOTAL(9,D16:D17))</f>
        <v>0</v>
      </c>
      <c r="E18" s="443">
        <f t="shared" ref="E18" si="2">IF(SUBTOTAL(9,E16:E17)=0,0,SUBTOTAL(9,E16:E17))</f>
        <v>0</v>
      </c>
      <c r="F18" s="380">
        <f t="shared" ref="F18" si="3">IF(SUBTOTAL(9,F16:F17)=0,0,SUBTOTAL(9,F16:F17))</f>
        <v>0</v>
      </c>
      <c r="G18" s="379"/>
      <c r="H18" s="62"/>
      <c r="I18" s="62"/>
      <c r="J18" s="62"/>
    </row>
    <row r="19" spans="1:28" x14ac:dyDescent="0.25">
      <c r="A19" s="160"/>
      <c r="B19" s="62"/>
      <c r="C19" s="62"/>
      <c r="D19" s="379"/>
      <c r="E19" s="379"/>
      <c r="F19" s="379"/>
      <c r="G19" s="62"/>
      <c r="H19" s="62"/>
      <c r="I19" s="62"/>
      <c r="J19" s="62"/>
    </row>
    <row r="20" spans="1:28" x14ac:dyDescent="0.25">
      <c r="B20" s="177"/>
      <c r="C20" s="19" t="s">
        <v>151</v>
      </c>
      <c r="D20" s="379"/>
      <c r="E20" s="379"/>
      <c r="F20" s="379"/>
      <c r="G20" s="62"/>
      <c r="H20" s="62"/>
      <c r="I20" s="62"/>
      <c r="J20" s="62"/>
    </row>
    <row r="21" spans="1:28" ht="18" customHeight="1" x14ac:dyDescent="0.25">
      <c r="A21" s="237" t="s">
        <v>53</v>
      </c>
      <c r="B21" s="178" t="s">
        <v>156</v>
      </c>
      <c r="C21" s="161" t="s">
        <v>256</v>
      </c>
      <c r="D21" s="437"/>
      <c r="E21" s="487">
        <f>SUMIFS('Sch B-1'!$F$13:$F$60,'Sch B-1'!$C$13:$C$60,'Sch B'!A21,'Sch B-1'!$D$13:$D$60,'Sch B'!B21)</f>
        <v>0</v>
      </c>
      <c r="F21" s="380">
        <f>IF(D21+E21=0,0,D21+E21)</f>
        <v>0</v>
      </c>
      <c r="G21" s="62"/>
      <c r="H21" s="62"/>
      <c r="I21" s="62"/>
      <c r="J21" s="62"/>
      <c r="AA21" s="237" t="s">
        <v>930</v>
      </c>
      <c r="AB21" s="161" t="s">
        <v>256</v>
      </c>
    </row>
    <row r="22" spans="1:28" ht="18" customHeight="1" x14ac:dyDescent="0.25">
      <c r="A22" s="237" t="s">
        <v>53</v>
      </c>
      <c r="B22" s="178" t="s">
        <v>157</v>
      </c>
      <c r="C22" s="161" t="s">
        <v>257</v>
      </c>
      <c r="D22" s="437"/>
      <c r="E22" s="487">
        <f>SUMIFS('Sch B-1'!$F$13:$F$60,'Sch B-1'!$C$13:$C$60,'Sch B'!A22,'Sch B-1'!$D$13:$D$60,'Sch B'!B22)</f>
        <v>0</v>
      </c>
      <c r="F22" s="380">
        <f>IF(D22+E22=0,0,D22+E22)</f>
        <v>0</v>
      </c>
      <c r="G22" s="62"/>
      <c r="H22" s="62"/>
      <c r="I22" s="62"/>
      <c r="J22" s="62"/>
      <c r="AA22" s="237" t="s">
        <v>931</v>
      </c>
      <c r="AB22" s="161" t="s">
        <v>257</v>
      </c>
    </row>
    <row r="23" spans="1:28" ht="18" customHeight="1" x14ac:dyDescent="0.25">
      <c r="A23" s="237" t="s">
        <v>53</v>
      </c>
      <c r="B23" s="178" t="s">
        <v>51</v>
      </c>
      <c r="C23" s="161" t="s">
        <v>102</v>
      </c>
      <c r="D23" s="437"/>
      <c r="E23" s="487">
        <f>SUMIFS('Sch B-1'!$F$13:$F$60,'Sch B-1'!$C$13:$C$60,'Sch B'!A23,'Sch B-1'!$D$13:$D$60,'Sch B'!B23)</f>
        <v>0</v>
      </c>
      <c r="F23" s="380">
        <f>IF(D23+E23=0,0,D23+E23)</f>
        <v>0</v>
      </c>
      <c r="G23" s="62"/>
      <c r="H23" s="62"/>
      <c r="I23" s="62"/>
      <c r="J23" s="62"/>
      <c r="AA23" s="237" t="s">
        <v>932</v>
      </c>
      <c r="AB23" s="161" t="s">
        <v>102</v>
      </c>
    </row>
    <row r="24" spans="1:28" ht="18" customHeight="1" x14ac:dyDescent="0.25">
      <c r="A24" s="160"/>
      <c r="B24" s="177"/>
      <c r="C24" s="161" t="s">
        <v>239</v>
      </c>
      <c r="D24" s="443">
        <f>IF(SUBTOTAL(9,D21:D23)=0,0,SUBTOTAL(9,D21:D23))</f>
        <v>0</v>
      </c>
      <c r="E24" s="443">
        <f>IF(SUBTOTAL(9,E21:E23)=0,0,SUBTOTAL(9,E21:E23))</f>
        <v>0</v>
      </c>
      <c r="F24" s="380">
        <f t="shared" ref="F24" si="4">IF(SUBTOTAL(9,F21:F23)=0,0,SUBTOTAL(9,F21:F23))</f>
        <v>0</v>
      </c>
      <c r="G24" s="379"/>
      <c r="H24" s="62"/>
      <c r="I24" s="62"/>
      <c r="J24" s="62"/>
    </row>
    <row r="25" spans="1:28" x14ac:dyDescent="0.25">
      <c r="A25" s="160"/>
      <c r="B25" s="62"/>
      <c r="C25" s="62"/>
      <c r="D25" s="379"/>
      <c r="E25" s="379"/>
      <c r="F25" s="379"/>
      <c r="G25" s="62"/>
      <c r="H25" s="62"/>
      <c r="I25" s="62"/>
      <c r="J25" s="62"/>
    </row>
    <row r="26" spans="1:28" s="44" customFormat="1" x14ac:dyDescent="0.25">
      <c r="B26" s="388"/>
      <c r="C26" s="405" t="s">
        <v>316</v>
      </c>
      <c r="D26" s="45"/>
      <c r="E26" s="45"/>
      <c r="F26" s="45"/>
    </row>
    <row r="27" spans="1:28" s="44" customFormat="1" ht="18" customHeight="1" x14ac:dyDescent="0.25">
      <c r="A27" s="396" t="s">
        <v>55</v>
      </c>
      <c r="B27" s="387" t="s">
        <v>156</v>
      </c>
      <c r="C27" s="390" t="s">
        <v>256</v>
      </c>
      <c r="D27" s="449"/>
      <c r="E27" s="487">
        <f>SUMIFS('Sch B-1'!$F$13:$F$60,'Sch B-1'!$C$13:$C$60,'Sch B'!A27,'Sch B-1'!$D$13:$D$60,'Sch B'!B27)</f>
        <v>0</v>
      </c>
      <c r="F27" s="391">
        <f>IF(D27+E27=0,0,D27+E27)</f>
        <v>0</v>
      </c>
      <c r="AA27" s="396" t="s">
        <v>933</v>
      </c>
      <c r="AB27" s="390" t="s">
        <v>256</v>
      </c>
    </row>
    <row r="28" spans="1:28" s="44" customFormat="1" ht="18" customHeight="1" x14ac:dyDescent="0.25">
      <c r="A28" s="396" t="s">
        <v>55</v>
      </c>
      <c r="B28" s="387" t="s">
        <v>157</v>
      </c>
      <c r="C28" s="390" t="s">
        <v>257</v>
      </c>
      <c r="D28" s="449"/>
      <c r="E28" s="487">
        <f>SUMIFS('Sch B-1'!$F$13:$F$60,'Sch B-1'!$C$13:$C$60,'Sch B'!A28,'Sch B-1'!$D$13:$D$60,'Sch B'!B28)</f>
        <v>0</v>
      </c>
      <c r="F28" s="391">
        <f>IF(D28+E28=0,0,D28+E28)</f>
        <v>0</v>
      </c>
      <c r="AA28" s="396" t="s">
        <v>934</v>
      </c>
      <c r="AB28" s="390" t="s">
        <v>257</v>
      </c>
    </row>
    <row r="29" spans="1:28" s="44" customFormat="1" ht="18" customHeight="1" x14ac:dyDescent="0.25">
      <c r="A29" s="396" t="s">
        <v>55</v>
      </c>
      <c r="B29" s="387" t="s">
        <v>51</v>
      </c>
      <c r="C29" s="390" t="s">
        <v>102</v>
      </c>
      <c r="D29" s="449"/>
      <c r="E29" s="487">
        <f>SUMIFS('Sch B-1'!$F$13:$F$60,'Sch B-1'!$C$13:$C$60,'Sch B'!A29,'Sch B-1'!$D$13:$D$60,'Sch B'!B29)</f>
        <v>0</v>
      </c>
      <c r="F29" s="391">
        <f>IF(D29+E29=0,0,D29+E29)</f>
        <v>0</v>
      </c>
      <c r="AA29" s="396" t="s">
        <v>935</v>
      </c>
      <c r="AB29" s="390" t="s">
        <v>102</v>
      </c>
    </row>
    <row r="30" spans="1:28" s="44" customFormat="1" ht="18" customHeight="1" x14ac:dyDescent="0.25">
      <c r="A30" s="397"/>
      <c r="B30" s="388"/>
      <c r="C30" s="389" t="s">
        <v>317</v>
      </c>
      <c r="D30" s="450">
        <f>IF(SUBTOTAL(9,D27:D29)=0,0,SUBTOTAL(9,D27:D29))</f>
        <v>0</v>
      </c>
      <c r="E30" s="450">
        <f t="shared" ref="E30" si="5">IF(SUBTOTAL(9,E27:E29)=0,0,SUBTOTAL(9,E27:E29))</f>
        <v>0</v>
      </c>
      <c r="F30" s="391">
        <f t="shared" ref="F30" si="6">IF(SUBTOTAL(9,F27:F29)=0,0,SUBTOTAL(9,F27:F29))</f>
        <v>0</v>
      </c>
      <c r="G30" s="45"/>
    </row>
    <row r="31" spans="1:28" x14ac:dyDescent="0.25">
      <c r="A31" s="160"/>
      <c r="B31" s="177"/>
      <c r="C31" s="161"/>
      <c r="D31" s="392"/>
      <c r="E31" s="392"/>
      <c r="F31" s="392"/>
      <c r="G31" s="62"/>
      <c r="H31" s="62"/>
      <c r="I31" s="62"/>
      <c r="J31" s="62"/>
    </row>
    <row r="32" spans="1:28" x14ac:dyDescent="0.25">
      <c r="B32" s="177"/>
      <c r="C32" s="19" t="s">
        <v>152</v>
      </c>
      <c r="D32" s="379"/>
      <c r="E32" s="379"/>
      <c r="F32" s="379"/>
      <c r="G32" s="62"/>
      <c r="H32" s="62"/>
      <c r="I32" s="62"/>
      <c r="J32" s="62"/>
    </row>
    <row r="33" spans="1:28" ht="18" customHeight="1" x14ac:dyDescent="0.25">
      <c r="A33" s="237" t="s">
        <v>57</v>
      </c>
      <c r="B33" s="177" t="s">
        <v>48</v>
      </c>
      <c r="C33" s="161" t="s">
        <v>258</v>
      </c>
      <c r="D33" s="437"/>
      <c r="E33" s="487">
        <f>SUMIFS('Sch B-1'!$F$13:$F$60,'Sch B-1'!$C$13:$C$60,'Sch B'!A33,'Sch B-1'!$D$13:$D$60,'Sch B'!B33)</f>
        <v>0</v>
      </c>
      <c r="F33" s="380">
        <f>IF(D33+E33=0,0,D33+E33)</f>
        <v>0</v>
      </c>
      <c r="G33" s="62"/>
      <c r="H33" s="62"/>
      <c r="I33" s="62"/>
      <c r="J33" s="62"/>
      <c r="AA33" s="237" t="s">
        <v>936</v>
      </c>
      <c r="AB33" s="161" t="s">
        <v>258</v>
      </c>
    </row>
    <row r="34" spans="1:28" ht="18" customHeight="1" x14ac:dyDescent="0.25">
      <c r="A34" s="237" t="s">
        <v>57</v>
      </c>
      <c r="B34" s="178" t="s">
        <v>51</v>
      </c>
      <c r="C34" s="161" t="s">
        <v>101</v>
      </c>
      <c r="D34" s="437"/>
      <c r="E34" s="487">
        <f>SUMIFS('Sch B-1'!$F$13:$F$60,'Sch B-1'!$C$13:$C$60,'Sch B'!A34,'Sch B-1'!$D$13:$D$60,'Sch B'!B34)</f>
        <v>0</v>
      </c>
      <c r="F34" s="380">
        <f>IF(D34+E34=0,0,D34+E34)</f>
        <v>0</v>
      </c>
      <c r="G34" s="62"/>
      <c r="H34" s="62"/>
      <c r="I34" s="62"/>
      <c r="J34" s="62"/>
      <c r="AA34" s="237" t="s">
        <v>937</v>
      </c>
      <c r="AB34" s="161" t="s">
        <v>101</v>
      </c>
    </row>
    <row r="35" spans="1:28" ht="18" customHeight="1" x14ac:dyDescent="0.25">
      <c r="A35" s="160"/>
      <c r="B35" s="177"/>
      <c r="C35" s="161" t="s">
        <v>240</v>
      </c>
      <c r="D35" s="443">
        <f>IF(SUBTOTAL(9,D33:D34)=0,0,SUBTOTAL(9,D33:D34))</f>
        <v>0</v>
      </c>
      <c r="E35" s="443">
        <f t="shared" ref="E35" si="7">IF(SUBTOTAL(9,E33:E34)=0,0,SUBTOTAL(9,E33:E34))</f>
        <v>0</v>
      </c>
      <c r="F35" s="380">
        <f t="shared" ref="F35" si="8">IF(SUBTOTAL(9,F33:F34)=0,0,SUBTOTAL(9,F33:F34))</f>
        <v>0</v>
      </c>
      <c r="G35" s="379"/>
      <c r="H35" s="62"/>
      <c r="I35" s="62"/>
      <c r="J35" s="62"/>
    </row>
    <row r="36" spans="1:28" x14ac:dyDescent="0.25">
      <c r="A36" s="160"/>
      <c r="B36" s="62"/>
      <c r="C36" s="62"/>
      <c r="D36" s="379"/>
      <c r="E36" s="379"/>
      <c r="F36" s="379"/>
      <c r="G36" s="62"/>
      <c r="H36" s="62"/>
      <c r="I36" s="62"/>
      <c r="J36" s="62"/>
    </row>
    <row r="37" spans="1:28" x14ac:dyDescent="0.25">
      <c r="B37" s="177"/>
      <c r="C37" s="407" t="s">
        <v>285</v>
      </c>
      <c r="D37" s="379"/>
      <c r="E37" s="379"/>
      <c r="F37" s="379"/>
      <c r="G37" s="62"/>
      <c r="H37" s="62"/>
      <c r="I37" s="62"/>
      <c r="J37" s="62"/>
    </row>
    <row r="38" spans="1:28" ht="18" customHeight="1" x14ac:dyDescent="0.25">
      <c r="A38" s="237" t="s">
        <v>59</v>
      </c>
      <c r="B38" s="177" t="s">
        <v>48</v>
      </c>
      <c r="C38" s="161" t="s">
        <v>259</v>
      </c>
      <c r="D38" s="445"/>
      <c r="E38" s="487">
        <f>SUMIFS('Sch B-1'!$F$13:$F$60,'Sch B-1'!$C$13:$C$60,'Sch B'!A38,'Sch B-1'!$D$13:$D$60,'Sch B'!B38)</f>
        <v>0</v>
      </c>
      <c r="F38" s="380">
        <f>IF(D38+E38=0,0,D38+E38)</f>
        <v>0</v>
      </c>
      <c r="G38" s="62"/>
      <c r="H38" s="62"/>
      <c r="I38" s="62"/>
      <c r="J38" s="62"/>
      <c r="AA38" s="237" t="s">
        <v>938</v>
      </c>
      <c r="AB38" s="161" t="s">
        <v>259</v>
      </c>
    </row>
    <row r="39" spans="1:28" ht="18" customHeight="1" x14ac:dyDescent="0.25">
      <c r="A39" s="237" t="s">
        <v>59</v>
      </c>
      <c r="B39" s="178" t="s">
        <v>51</v>
      </c>
      <c r="C39" s="161" t="s">
        <v>101</v>
      </c>
      <c r="D39" s="445"/>
      <c r="E39" s="487">
        <f>SUMIFS('Sch B-1'!$F$13:$F$60,'Sch B-1'!$C$13:$C$60,'Sch B'!A39,'Sch B-1'!$D$13:$D$60,'Sch B'!B39)</f>
        <v>0</v>
      </c>
      <c r="F39" s="380">
        <f>IF(D39+E39=0,0,D39+E39)</f>
        <v>0</v>
      </c>
      <c r="G39" s="62"/>
      <c r="H39" s="62"/>
      <c r="I39" s="62"/>
      <c r="J39" s="62"/>
      <c r="AA39" s="237" t="s">
        <v>939</v>
      </c>
      <c r="AB39" s="161" t="s">
        <v>101</v>
      </c>
    </row>
    <row r="40" spans="1:28" ht="18" customHeight="1" x14ac:dyDescent="0.25">
      <c r="A40" s="160"/>
      <c r="B40" s="177"/>
      <c r="C40" s="161" t="s">
        <v>241</v>
      </c>
      <c r="D40" s="446">
        <f>IF(SUBTOTAL(9,D38:D39)=0,0,SUBTOTAL(9,D38:D39))</f>
        <v>0</v>
      </c>
      <c r="E40" s="446">
        <f t="shared" ref="E40" si="9">IF(SUBTOTAL(9,E38:E39)=0,0,SUBTOTAL(9,E38:E39))</f>
        <v>0</v>
      </c>
      <c r="F40" s="398">
        <f t="shared" ref="F40" si="10">IF(SUBTOTAL(9,F38:F39)=0,0,SUBTOTAL(9,F38:F39))</f>
        <v>0</v>
      </c>
      <c r="G40" s="379"/>
      <c r="H40" s="62"/>
      <c r="I40" s="62"/>
      <c r="J40" s="62"/>
      <c r="AA40" s="160"/>
      <c r="AB40" s="177"/>
    </row>
    <row r="41" spans="1:28" x14ac:dyDescent="0.25">
      <c r="A41" s="160"/>
      <c r="B41" s="177"/>
      <c r="C41" s="161"/>
      <c r="D41" s="392"/>
      <c r="E41" s="392"/>
      <c r="F41" s="392"/>
      <c r="G41" s="62"/>
      <c r="H41" s="62"/>
      <c r="I41" s="62"/>
      <c r="J41" s="62"/>
      <c r="AA41" s="160"/>
      <c r="AB41" s="177"/>
    </row>
    <row r="42" spans="1:28" x14ac:dyDescent="0.25">
      <c r="B42" s="177"/>
      <c r="C42" s="19" t="s">
        <v>428</v>
      </c>
      <c r="D42" s="392"/>
      <c r="E42" s="392"/>
      <c r="F42" s="392"/>
      <c r="G42" s="62"/>
      <c r="H42" s="62"/>
      <c r="I42" s="62"/>
      <c r="J42" s="62"/>
      <c r="AB42" s="177"/>
    </row>
    <row r="43" spans="1:28" ht="18" customHeight="1" x14ac:dyDescent="0.25">
      <c r="A43" s="237" t="s">
        <v>61</v>
      </c>
      <c r="B43" s="178" t="s">
        <v>48</v>
      </c>
      <c r="C43" s="161" t="s">
        <v>245</v>
      </c>
      <c r="D43" s="451"/>
      <c r="E43" s="487">
        <f>SUMIFS('Sch B-1'!$F$13:$F$60,'Sch B-1'!$C$13:$C$60,'Sch B'!A43,'Sch B-1'!$D$13:$D$60,'Sch B'!B43)</f>
        <v>0</v>
      </c>
      <c r="F43" s="380">
        <f>IF(D43+E43=0,0,D43+E43)</f>
        <v>0</v>
      </c>
      <c r="G43" s="62"/>
      <c r="H43" s="62"/>
      <c r="I43" s="62"/>
      <c r="J43" s="62"/>
      <c r="AA43" s="237" t="s">
        <v>940</v>
      </c>
      <c r="AB43" s="161" t="s">
        <v>245</v>
      </c>
    </row>
    <row r="44" spans="1:28" ht="18" customHeight="1" x14ac:dyDescent="0.25">
      <c r="A44" s="237" t="s">
        <v>61</v>
      </c>
      <c r="B44" s="178" t="s">
        <v>51</v>
      </c>
      <c r="C44" s="161" t="s">
        <v>101</v>
      </c>
      <c r="D44" s="451"/>
      <c r="E44" s="487">
        <f>SUMIFS('Sch B-1'!$F$13:$F$60,'Sch B-1'!$C$13:$C$60,'Sch B'!A44,'Sch B-1'!$D$13:$D$60,'Sch B'!B44)</f>
        <v>0</v>
      </c>
      <c r="F44" s="380">
        <f>IF(D44+E44=0,0,D44+E44)</f>
        <v>0</v>
      </c>
      <c r="G44" s="62"/>
      <c r="H44" s="62"/>
      <c r="I44" s="62"/>
      <c r="J44" s="62"/>
      <c r="AA44" s="237" t="s">
        <v>941</v>
      </c>
      <c r="AB44" s="161" t="s">
        <v>101</v>
      </c>
    </row>
    <row r="45" spans="1:28" ht="18" customHeight="1" x14ac:dyDescent="0.25">
      <c r="A45" s="160"/>
      <c r="B45" s="177"/>
      <c r="C45" s="161" t="s">
        <v>283</v>
      </c>
      <c r="D45" s="452">
        <f>IF(SUBTOTAL(9,D43:D44)=0,0,SUBTOTAL(9,D43:D44))</f>
        <v>0</v>
      </c>
      <c r="E45" s="452">
        <f t="shared" ref="E45" si="11">IF(SUBTOTAL(9,E43:E44)=0,0,SUBTOTAL(9,E43:E44))</f>
        <v>0</v>
      </c>
      <c r="F45" s="398">
        <f t="shared" ref="F45" si="12">IF(SUBTOTAL(9,F43:F44)=0,0,SUBTOTAL(9,F43:F44))</f>
        <v>0</v>
      </c>
      <c r="G45" s="379"/>
      <c r="H45" s="62"/>
      <c r="I45" s="62"/>
      <c r="J45" s="62"/>
      <c r="AA45" s="160"/>
      <c r="AB45" s="177"/>
    </row>
    <row r="46" spans="1:28" x14ac:dyDescent="0.25">
      <c r="A46" s="160"/>
      <c r="B46" s="177"/>
      <c r="C46" s="161"/>
      <c r="D46" s="392"/>
      <c r="E46" s="392"/>
      <c r="F46" s="392"/>
      <c r="G46" s="62"/>
      <c r="H46" s="62"/>
      <c r="I46" s="62"/>
      <c r="J46" s="62"/>
      <c r="AA46" s="160"/>
      <c r="AB46" s="177"/>
    </row>
    <row r="47" spans="1:28" s="73" customFormat="1" x14ac:dyDescent="0.25">
      <c r="B47" s="400"/>
      <c r="C47" s="406" t="s">
        <v>429</v>
      </c>
      <c r="D47" s="392"/>
      <c r="E47" s="392"/>
      <c r="F47" s="392"/>
      <c r="G47" s="401"/>
      <c r="H47" s="401"/>
      <c r="I47" s="401"/>
      <c r="J47" s="401"/>
      <c r="AB47" s="400"/>
    </row>
    <row r="48" spans="1:28" ht="18" customHeight="1" x14ac:dyDescent="0.25">
      <c r="A48" s="399" t="s">
        <v>62</v>
      </c>
      <c r="B48" s="178" t="s">
        <v>48</v>
      </c>
      <c r="C48" s="161" t="s">
        <v>246</v>
      </c>
      <c r="D48" s="385"/>
      <c r="E48" s="487">
        <f>SUMIFS('Sch B-1'!$F$13:$F$60,'Sch B-1'!$C$13:$C$60,'Sch B'!A48,'Sch B-1'!$D$13:$D$60,'Sch B'!B48)</f>
        <v>0</v>
      </c>
      <c r="F48" s="380">
        <f>IF(D48+E48=0,0,D48+E48)</f>
        <v>0</v>
      </c>
      <c r="G48" s="62"/>
      <c r="H48" s="62"/>
      <c r="I48" s="62"/>
      <c r="J48" s="62"/>
      <c r="AA48" s="399" t="s">
        <v>942</v>
      </c>
      <c r="AB48" s="161" t="s">
        <v>246</v>
      </c>
    </row>
    <row r="49" spans="1:28" ht="18" customHeight="1" x14ac:dyDescent="0.25">
      <c r="A49" s="399" t="s">
        <v>62</v>
      </c>
      <c r="B49" s="178" t="s">
        <v>51</v>
      </c>
      <c r="C49" s="161" t="s">
        <v>101</v>
      </c>
      <c r="D49" s="385"/>
      <c r="E49" s="487">
        <f>SUMIFS('Sch B-1'!$F$13:$F$60,'Sch B-1'!$C$13:$C$60,'Sch B'!A49,'Sch B-1'!$D$13:$D$60,'Sch B'!B49)</f>
        <v>0</v>
      </c>
      <c r="F49" s="380">
        <f>IF(D49+E49=0,0,D49+E49)</f>
        <v>0</v>
      </c>
      <c r="G49" s="62"/>
      <c r="H49" s="62"/>
      <c r="I49" s="62"/>
      <c r="J49" s="62"/>
      <c r="AA49" s="399" t="s">
        <v>943</v>
      </c>
      <c r="AB49" s="161" t="s">
        <v>101</v>
      </c>
    </row>
    <row r="50" spans="1:28" ht="18" customHeight="1" x14ac:dyDescent="0.25">
      <c r="A50" s="160"/>
      <c r="B50" s="177"/>
      <c r="C50" s="161" t="s">
        <v>284</v>
      </c>
      <c r="D50" s="398">
        <f>IF(SUBTOTAL(9,D48:D49)=0,0,SUBTOTAL(9,D48:D49))</f>
        <v>0</v>
      </c>
      <c r="E50" s="398">
        <f t="shared" ref="E50" si="13">IF(SUBTOTAL(9,E48:E49)=0,0,SUBTOTAL(9,E48:E49))</f>
        <v>0</v>
      </c>
      <c r="F50" s="398">
        <f t="shared" ref="F50" si="14">IF(SUBTOTAL(9,F48:F49)=0,0,SUBTOTAL(9,F48:F49))</f>
        <v>0</v>
      </c>
      <c r="G50" s="379"/>
      <c r="H50" s="62"/>
      <c r="I50" s="62"/>
      <c r="J50" s="62"/>
      <c r="AA50" s="160"/>
      <c r="AB50" s="177"/>
    </row>
    <row r="51" spans="1:28" ht="20.25" customHeight="1" x14ac:dyDescent="0.25">
      <c r="A51" s="160"/>
      <c r="B51" s="177"/>
      <c r="C51" s="161"/>
      <c r="D51" s="392"/>
      <c r="E51" s="392"/>
      <c r="F51" s="392"/>
      <c r="G51" s="62"/>
      <c r="H51" s="62"/>
      <c r="I51" s="62"/>
      <c r="J51" s="62"/>
      <c r="AA51" s="160"/>
      <c r="AB51" s="177"/>
    </row>
    <row r="52" spans="1:28" ht="20.25" customHeight="1" x14ac:dyDescent="0.25">
      <c r="B52" s="177"/>
      <c r="C52" s="19" t="s">
        <v>476</v>
      </c>
      <c r="D52" s="379"/>
      <c r="E52" s="379"/>
      <c r="F52" s="379"/>
      <c r="G52" s="62"/>
      <c r="H52" s="62"/>
      <c r="I52" s="62"/>
      <c r="J52" s="62"/>
      <c r="AB52" s="177"/>
    </row>
    <row r="53" spans="1:28" ht="18" customHeight="1" x14ac:dyDescent="0.25">
      <c r="A53" s="237" t="s">
        <v>64</v>
      </c>
      <c r="B53" s="177" t="s">
        <v>48</v>
      </c>
      <c r="C53" s="161" t="s">
        <v>228</v>
      </c>
      <c r="D53" s="437"/>
      <c r="E53" s="487">
        <f>SUMIFS('Sch B-1'!$F$13:$F$60,'Sch B-1'!$C$13:$C$60,'Sch B'!A53,'Sch B-1'!$D$13:$D$60,'Sch B'!B53)</f>
        <v>0</v>
      </c>
      <c r="F53" s="380">
        <f>IF(D53+E53=0,0,D53+E53)</f>
        <v>0</v>
      </c>
      <c r="G53" s="62"/>
      <c r="H53" s="62"/>
      <c r="I53" s="62"/>
      <c r="J53" s="62"/>
      <c r="K53" s="73"/>
      <c r="AA53" s="237" t="s">
        <v>944</v>
      </c>
      <c r="AB53" s="161" t="s">
        <v>228</v>
      </c>
    </row>
    <row r="54" spans="1:28" ht="18" customHeight="1" x14ac:dyDescent="0.25">
      <c r="A54" s="237" t="s">
        <v>64</v>
      </c>
      <c r="B54" s="177" t="s">
        <v>51</v>
      </c>
      <c r="C54" s="161" t="s">
        <v>101</v>
      </c>
      <c r="D54" s="437"/>
      <c r="E54" s="487">
        <f>SUMIFS('Sch B-1'!$F$13:$F$60,'Sch B-1'!$C$13:$C$60,'Sch B'!A54,'Sch B-1'!$D$13:$D$60,'Sch B'!B54)</f>
        <v>0</v>
      </c>
      <c r="F54" s="380">
        <f>IF(D54+E54=0,0,D54+E54)</f>
        <v>0</v>
      </c>
      <c r="G54" s="62"/>
      <c r="H54" s="62"/>
      <c r="I54" s="62"/>
      <c r="J54" s="62"/>
      <c r="AA54" s="237" t="s">
        <v>945</v>
      </c>
      <c r="AB54" s="161" t="s">
        <v>101</v>
      </c>
    </row>
    <row r="55" spans="1:28" ht="18" customHeight="1" x14ac:dyDescent="0.25">
      <c r="A55" s="160"/>
      <c r="B55" s="177"/>
      <c r="C55" s="161" t="s">
        <v>242</v>
      </c>
      <c r="D55" s="443">
        <f>IF(SUBTOTAL(9,D53:D54)=0,0,SUBTOTAL(9,D53:D54))</f>
        <v>0</v>
      </c>
      <c r="E55" s="443">
        <f t="shared" ref="E55" si="15">IF(SUBTOTAL(9,E53:E54)=0,0,SUBTOTAL(9,E53:E54))</f>
        <v>0</v>
      </c>
      <c r="F55" s="380">
        <f t="shared" ref="F55" si="16">IF(SUBTOTAL(9,F53:F54)=0,0,SUBTOTAL(9,F53:F54))</f>
        <v>0</v>
      </c>
      <c r="G55" s="379"/>
      <c r="H55" s="62"/>
      <c r="I55" s="62"/>
      <c r="J55" s="62"/>
      <c r="AA55" s="160"/>
      <c r="AB55" s="177"/>
    </row>
    <row r="56" spans="1:28" x14ac:dyDescent="0.25">
      <c r="A56" s="160"/>
      <c r="B56" s="62"/>
      <c r="C56" s="62"/>
      <c r="D56" s="379"/>
      <c r="E56" s="379"/>
      <c r="F56" s="379"/>
      <c r="G56" s="62"/>
      <c r="H56" s="62"/>
      <c r="I56" s="62"/>
      <c r="J56" s="62"/>
      <c r="AA56" s="160"/>
      <c r="AB56" s="62"/>
    </row>
    <row r="57" spans="1:28" x14ac:dyDescent="0.25">
      <c r="B57" s="177"/>
      <c r="C57" s="19" t="s">
        <v>499</v>
      </c>
      <c r="D57" s="379"/>
      <c r="E57" s="379"/>
      <c r="F57" s="379"/>
      <c r="G57" s="62"/>
      <c r="H57" s="62"/>
      <c r="I57" s="62"/>
      <c r="J57" s="62"/>
      <c r="AB57" s="177"/>
    </row>
    <row r="58" spans="1:28" ht="18" customHeight="1" x14ac:dyDescent="0.25">
      <c r="A58" s="237">
        <v>10</v>
      </c>
      <c r="B58" s="177" t="s">
        <v>48</v>
      </c>
      <c r="C58" s="161" t="s">
        <v>65</v>
      </c>
      <c r="D58" s="439"/>
      <c r="E58" s="487">
        <f>SUMIFS('Sch B-1'!$F$13:$F$60,'Sch B-1'!$C$13:$C$60,'Sch B'!A58,'Sch B-1'!$D$13:$D$60,'Sch B'!B58)</f>
        <v>0</v>
      </c>
      <c r="F58" s="380">
        <f t="shared" ref="F58:F69" si="17">IF(D58+E58=0,0,D58+E58)</f>
        <v>0</v>
      </c>
      <c r="G58" s="62"/>
      <c r="H58" s="62"/>
      <c r="I58" s="62"/>
      <c r="J58" s="62"/>
      <c r="AA58" s="237" t="s">
        <v>946</v>
      </c>
      <c r="AB58" s="161" t="s">
        <v>65</v>
      </c>
    </row>
    <row r="59" spans="1:28" ht="18" customHeight="1" x14ac:dyDescent="0.25">
      <c r="A59" s="237">
        <v>10</v>
      </c>
      <c r="B59" s="177" t="s">
        <v>51</v>
      </c>
      <c r="C59" s="161" t="s">
        <v>211</v>
      </c>
      <c r="D59" s="439"/>
      <c r="E59" s="487">
        <f>SUMIFS('Sch B-1'!$F$13:$F$60,'Sch B-1'!$C$13:$C$60,'Sch B'!A59,'Sch B-1'!$D$13:$D$60,'Sch B'!B59)</f>
        <v>0</v>
      </c>
      <c r="F59" s="380">
        <f t="shared" si="17"/>
        <v>0</v>
      </c>
      <c r="G59" s="62"/>
      <c r="H59" s="62"/>
      <c r="I59" s="62"/>
      <c r="J59" s="62"/>
      <c r="AA59" s="237" t="s">
        <v>947</v>
      </c>
      <c r="AB59" s="161" t="s">
        <v>211</v>
      </c>
    </row>
    <row r="60" spans="1:28" ht="18" customHeight="1" x14ac:dyDescent="0.25">
      <c r="A60" s="237">
        <v>10</v>
      </c>
      <c r="B60" s="177" t="s">
        <v>53</v>
      </c>
      <c r="C60" s="161" t="s">
        <v>212</v>
      </c>
      <c r="D60" s="439"/>
      <c r="E60" s="487">
        <f>SUMIFS('Sch B-1'!$F$13:$F$60,'Sch B-1'!$C$13:$C$60,'Sch B'!A60,'Sch B-1'!$D$13:$D$60,'Sch B'!B60)</f>
        <v>0</v>
      </c>
      <c r="F60" s="380">
        <f t="shared" si="17"/>
        <v>0</v>
      </c>
      <c r="G60" s="62"/>
      <c r="H60" s="62"/>
      <c r="I60" s="62"/>
      <c r="J60" s="62"/>
      <c r="AA60" s="237" t="s">
        <v>948</v>
      </c>
      <c r="AB60" s="161" t="s">
        <v>212</v>
      </c>
    </row>
    <row r="61" spans="1:28" ht="18" customHeight="1" x14ac:dyDescent="0.25">
      <c r="A61" s="237">
        <v>10</v>
      </c>
      <c r="B61" s="177" t="s">
        <v>55</v>
      </c>
      <c r="C61" s="161" t="s">
        <v>103</v>
      </c>
      <c r="D61" s="439"/>
      <c r="E61" s="487">
        <f>SUMIFS('Sch B-1'!$F$13:$F$60,'Sch B-1'!$C$13:$C$60,'Sch B'!A61,'Sch B-1'!$D$13:$D$60,'Sch B'!B61)</f>
        <v>0</v>
      </c>
      <c r="F61" s="380">
        <f t="shared" si="17"/>
        <v>0</v>
      </c>
      <c r="G61" s="62"/>
      <c r="H61" s="62"/>
      <c r="I61" s="62"/>
      <c r="J61" s="62"/>
      <c r="AA61" s="237" t="s">
        <v>949</v>
      </c>
      <c r="AB61" s="161" t="s">
        <v>103</v>
      </c>
    </row>
    <row r="62" spans="1:28" ht="18" customHeight="1" x14ac:dyDescent="0.25">
      <c r="A62" s="237">
        <v>10</v>
      </c>
      <c r="B62" s="177" t="s">
        <v>57</v>
      </c>
      <c r="C62" s="161" t="s">
        <v>104</v>
      </c>
      <c r="D62" s="439"/>
      <c r="E62" s="487">
        <f>SUMIFS('Sch B-1'!$F$13:$F$60,'Sch B-1'!$C$13:$C$60,'Sch B'!A62,'Sch B-1'!$D$13:$D$60,'Sch B'!B62)</f>
        <v>0</v>
      </c>
      <c r="F62" s="380">
        <f t="shared" si="17"/>
        <v>0</v>
      </c>
      <c r="G62" s="62"/>
      <c r="H62" s="62"/>
      <c r="I62" s="62"/>
      <c r="J62" s="62"/>
      <c r="AA62" s="237" t="s">
        <v>950</v>
      </c>
      <c r="AB62" s="161" t="s">
        <v>104</v>
      </c>
    </row>
    <row r="63" spans="1:28" ht="18" customHeight="1" x14ac:dyDescent="0.25">
      <c r="A63" s="237">
        <v>10</v>
      </c>
      <c r="B63" s="177" t="s">
        <v>59</v>
      </c>
      <c r="C63" s="161" t="s">
        <v>105</v>
      </c>
      <c r="D63" s="439"/>
      <c r="E63" s="487">
        <f>SUMIFS('Sch B-1'!$F$13:$F$60,'Sch B-1'!$C$13:$C$60,'Sch B'!A63,'Sch B-1'!$D$13:$D$60,'Sch B'!B63)</f>
        <v>0</v>
      </c>
      <c r="F63" s="380">
        <f t="shared" si="17"/>
        <v>0</v>
      </c>
      <c r="G63" s="62"/>
      <c r="H63" s="62"/>
      <c r="I63" s="62"/>
      <c r="J63" s="62"/>
      <c r="AA63" s="237" t="s">
        <v>951</v>
      </c>
      <c r="AB63" s="161" t="s">
        <v>105</v>
      </c>
    </row>
    <row r="64" spans="1:28" ht="18" customHeight="1" x14ac:dyDescent="0.25">
      <c r="A64" s="237">
        <v>10</v>
      </c>
      <c r="B64" s="177" t="s">
        <v>61</v>
      </c>
      <c r="C64" s="161" t="s">
        <v>106</v>
      </c>
      <c r="D64" s="439"/>
      <c r="E64" s="487">
        <f>SUMIFS('Sch B-1'!$F$13:$F$60,'Sch B-1'!$C$13:$C$60,'Sch B'!A64,'Sch B-1'!$D$13:$D$60,'Sch B'!B64)</f>
        <v>0</v>
      </c>
      <c r="F64" s="380">
        <f t="shared" si="17"/>
        <v>0</v>
      </c>
      <c r="G64" s="62"/>
      <c r="H64" s="62"/>
      <c r="I64" s="62"/>
      <c r="J64" s="62"/>
      <c r="AA64" s="237" t="s">
        <v>952</v>
      </c>
      <c r="AB64" s="161" t="s">
        <v>106</v>
      </c>
    </row>
    <row r="65" spans="1:28" ht="18" customHeight="1" x14ac:dyDescent="0.25">
      <c r="A65" s="237">
        <v>10</v>
      </c>
      <c r="B65" s="177" t="s">
        <v>62</v>
      </c>
      <c r="C65" s="393" t="s">
        <v>107</v>
      </c>
      <c r="D65" s="439"/>
      <c r="E65" s="487">
        <f>SUMIFS('Sch B-1'!$F$13:$F$60,'Sch B-1'!$C$13:$C$60,'Sch B'!A65,'Sch B-1'!$D$13:$D$60,'Sch B'!B65)</f>
        <v>0</v>
      </c>
      <c r="F65" s="380">
        <f t="shared" si="17"/>
        <v>0</v>
      </c>
      <c r="G65" s="62"/>
      <c r="H65" s="62"/>
      <c r="I65" s="62"/>
      <c r="J65" s="62"/>
      <c r="AA65" s="237" t="s">
        <v>953</v>
      </c>
      <c r="AB65" s="393" t="s">
        <v>107</v>
      </c>
    </row>
    <row r="66" spans="1:28" ht="18" customHeight="1" x14ac:dyDescent="0.25">
      <c r="A66" s="237">
        <v>10</v>
      </c>
      <c r="B66" s="177" t="s">
        <v>64</v>
      </c>
      <c r="C66" s="161" t="s">
        <v>108</v>
      </c>
      <c r="D66" s="439"/>
      <c r="E66" s="487">
        <f>SUMIFS('Sch B-1'!$F$13:$F$60,'Sch B-1'!$C$13:$C$60,'Sch B'!A66,'Sch B-1'!$D$13:$D$60,'Sch B'!B66)</f>
        <v>0</v>
      </c>
      <c r="F66" s="380">
        <f t="shared" si="17"/>
        <v>0</v>
      </c>
      <c r="G66" s="62"/>
      <c r="H66" s="62"/>
      <c r="I66" s="62"/>
      <c r="J66" s="62"/>
      <c r="AA66" s="237" t="s">
        <v>954</v>
      </c>
      <c r="AB66" s="161" t="s">
        <v>108</v>
      </c>
    </row>
    <row r="67" spans="1:28" ht="18" customHeight="1" x14ac:dyDescent="0.25">
      <c r="A67" s="237">
        <v>10</v>
      </c>
      <c r="B67" s="177" t="s">
        <v>66</v>
      </c>
      <c r="C67" s="161" t="s">
        <v>109</v>
      </c>
      <c r="D67" s="439"/>
      <c r="E67" s="487">
        <f>SUMIFS('Sch B-1'!$F$13:$F$60,'Sch B-1'!$C$13:$C$60,'Sch B'!A67,'Sch B-1'!$D$13:$D$60,'Sch B'!B67)</f>
        <v>0</v>
      </c>
      <c r="F67" s="380">
        <f t="shared" si="17"/>
        <v>0</v>
      </c>
      <c r="G67" s="62"/>
      <c r="H67" s="62"/>
      <c r="I67" s="62"/>
      <c r="J67" s="62"/>
      <c r="AA67" s="237" t="s">
        <v>955</v>
      </c>
      <c r="AB67" s="161" t="s">
        <v>109</v>
      </c>
    </row>
    <row r="68" spans="1:28" ht="18" customHeight="1" x14ac:dyDescent="0.25">
      <c r="A68" s="237">
        <v>10</v>
      </c>
      <c r="B68" s="177" t="s">
        <v>68</v>
      </c>
      <c r="C68" s="161" t="s">
        <v>110</v>
      </c>
      <c r="D68" s="439"/>
      <c r="E68" s="487">
        <f>SUMIFS('Sch B-1'!$F$13:$F$60,'Sch B-1'!$C$13:$C$60,'Sch B'!A68,'Sch B-1'!$D$13:$D$60,'Sch B'!B68)</f>
        <v>0</v>
      </c>
      <c r="F68" s="380">
        <f t="shared" si="17"/>
        <v>0</v>
      </c>
      <c r="G68" s="62"/>
      <c r="H68" s="62"/>
      <c r="I68" s="62"/>
      <c r="J68" s="62"/>
      <c r="AA68" s="237" t="s">
        <v>956</v>
      </c>
      <c r="AB68" s="161" t="s">
        <v>110</v>
      </c>
    </row>
    <row r="69" spans="1:28" ht="26.4" x14ac:dyDescent="0.25">
      <c r="A69" s="237">
        <v>10</v>
      </c>
      <c r="B69" s="177" t="s">
        <v>70</v>
      </c>
      <c r="C69" s="162" t="s">
        <v>722</v>
      </c>
      <c r="D69" s="439"/>
      <c r="E69" s="487">
        <f>SUMIFS('Sch B-1'!$F$13:$F$60,'Sch B-1'!$C$13:$C$60,'Sch B'!A69,'Sch B-1'!$D$13:$D$60,'Sch B'!B69)</f>
        <v>0</v>
      </c>
      <c r="F69" s="380">
        <f t="shared" si="17"/>
        <v>0</v>
      </c>
      <c r="G69" s="62"/>
      <c r="H69" s="62"/>
      <c r="I69" s="62"/>
      <c r="J69" s="62"/>
      <c r="AA69" s="237" t="s">
        <v>957</v>
      </c>
      <c r="AB69" s="161" t="s">
        <v>722</v>
      </c>
    </row>
    <row r="70" spans="1:28" ht="18" customHeight="1" x14ac:dyDescent="0.25">
      <c r="A70" s="160"/>
      <c r="B70" s="177"/>
      <c r="C70" s="161" t="s">
        <v>111</v>
      </c>
      <c r="D70" s="453">
        <f>IF(SUBTOTAL(9,D58:D69)=0,0,SUBTOTAL(9,D58:D69))</f>
        <v>0</v>
      </c>
      <c r="E70" s="453">
        <f t="shared" ref="E70" si="18">IF(SUBTOTAL(9,E58:E69)=0,0,SUBTOTAL(9,E58:E69))</f>
        <v>0</v>
      </c>
      <c r="F70" s="380">
        <f t="shared" ref="F70" si="19">IF(SUBTOTAL(9,F58:F69)=0,0,SUBTOTAL(9,F58:F69))</f>
        <v>0</v>
      </c>
      <c r="G70" s="379"/>
      <c r="H70" s="62"/>
      <c r="I70" s="62"/>
      <c r="J70" s="62"/>
    </row>
    <row r="71" spans="1:28" ht="18" customHeight="1" x14ac:dyDescent="0.25">
      <c r="A71" s="237"/>
      <c r="B71" s="177"/>
      <c r="C71" s="393" t="s">
        <v>286</v>
      </c>
      <c r="D71" s="453">
        <f>IF(SUBTOTAL(9,D6:D70)=0,0,SUBTOTAL(9,D6:D70))</f>
        <v>0</v>
      </c>
      <c r="E71" s="453">
        <f t="shared" ref="E71" si="20">IF(SUBTOTAL(9,E6:E70)=0,0,SUBTOTAL(9,E6:E70))</f>
        <v>0</v>
      </c>
      <c r="F71" s="394">
        <f t="shared" ref="F71" si="21">IF(SUBTOTAL(9,F6:F70)=0,0,SUBTOTAL(9,F6:F70))</f>
        <v>0</v>
      </c>
      <c r="G71" s="379"/>
      <c r="H71" s="62"/>
      <c r="I71" s="62"/>
      <c r="J71" s="62"/>
    </row>
    <row r="72" spans="1:28" ht="18" customHeight="1" x14ac:dyDescent="0.25">
      <c r="A72" s="237"/>
      <c r="B72" s="177"/>
      <c r="C72" s="393" t="s">
        <v>287</v>
      </c>
      <c r="D72" s="386"/>
      <c r="E72" s="379"/>
      <c r="F72" s="379"/>
      <c r="G72" s="62"/>
      <c r="H72" s="62"/>
      <c r="I72" s="62"/>
      <c r="J72" s="62"/>
    </row>
    <row r="73" spans="1:28" ht="18" customHeight="1" thickBot="1" x14ac:dyDescent="0.3">
      <c r="A73" s="160"/>
      <c r="B73" s="62"/>
      <c r="C73" s="161" t="s">
        <v>452</v>
      </c>
      <c r="D73" s="395">
        <f>D71-D72</f>
        <v>0</v>
      </c>
      <c r="E73" s="62"/>
      <c r="F73" s="379"/>
      <c r="G73" s="62"/>
      <c r="H73" s="62"/>
      <c r="I73" s="62"/>
      <c r="J73" s="62"/>
    </row>
    <row r="74" spans="1:28" ht="13.8" thickTop="1" x14ac:dyDescent="0.25">
      <c r="A74" s="62"/>
      <c r="B74" s="161"/>
      <c r="C74" s="62"/>
      <c r="D74" s="62"/>
      <c r="E74" s="62"/>
      <c r="F74" s="62"/>
      <c r="G74" s="62"/>
      <c r="H74" s="62"/>
      <c r="I74" s="62"/>
      <c r="J74" s="62"/>
    </row>
    <row r="75" spans="1:28" x14ac:dyDescent="0.25">
      <c r="A75" s="62"/>
      <c r="B75" s="161"/>
      <c r="C75" s="62"/>
      <c r="D75" s="62"/>
      <c r="E75" s="62"/>
      <c r="F75" s="62"/>
      <c r="G75" s="62"/>
      <c r="H75" s="62"/>
      <c r="I75" s="62"/>
      <c r="J75" s="62"/>
    </row>
    <row r="76" spans="1:28" x14ac:dyDescent="0.25">
      <c r="A76" s="62"/>
      <c r="B76" s="62"/>
      <c r="C76" s="62"/>
      <c r="D76" s="62"/>
      <c r="E76" s="62"/>
      <c r="F76" s="62"/>
      <c r="G76" s="62"/>
      <c r="H76" s="62"/>
      <c r="I76" s="62"/>
      <c r="J76" s="62"/>
    </row>
    <row r="77" spans="1:28" x14ac:dyDescent="0.25">
      <c r="A77" s="62"/>
      <c r="B77" s="62"/>
      <c r="C77" s="62"/>
      <c r="D77" s="62"/>
      <c r="E77" s="62"/>
      <c r="F77" s="62"/>
      <c r="G77" s="62"/>
      <c r="H77" s="62"/>
      <c r="I77" s="62"/>
      <c r="J77" s="62"/>
    </row>
    <row r="78" spans="1:28" x14ac:dyDescent="0.25">
      <c r="B78" s="62"/>
      <c r="C78" s="62"/>
      <c r="D78" s="62"/>
      <c r="E78" s="62"/>
      <c r="F78" s="62"/>
      <c r="G78" s="62"/>
      <c r="H78" s="62"/>
      <c r="I78" s="62"/>
      <c r="J78" s="62"/>
    </row>
    <row r="79" spans="1:28" x14ac:dyDescent="0.25">
      <c r="A79" s="62"/>
      <c r="B79" s="62"/>
      <c r="C79" s="62"/>
      <c r="D79" s="62"/>
      <c r="E79" s="62"/>
      <c r="F79" s="62"/>
      <c r="G79" s="62"/>
      <c r="H79" s="62"/>
      <c r="I79" s="62"/>
      <c r="J79" s="62"/>
    </row>
    <row r="80" spans="1:28" x14ac:dyDescent="0.25">
      <c r="A80" s="62"/>
      <c r="B80" s="62"/>
      <c r="C80" s="62"/>
      <c r="D80" s="62"/>
      <c r="E80" s="62"/>
      <c r="F80" s="62"/>
      <c r="G80" s="62"/>
      <c r="H80" s="62"/>
      <c r="I80" s="62"/>
      <c r="J80" s="62"/>
    </row>
    <row r="81" spans="1:10" x14ac:dyDescent="0.25">
      <c r="A81" s="62"/>
      <c r="B81" s="62"/>
      <c r="C81" s="62"/>
      <c r="D81" s="62"/>
      <c r="E81" s="62"/>
      <c r="F81" s="62"/>
      <c r="G81" s="62"/>
      <c r="H81" s="62"/>
      <c r="I81" s="62"/>
      <c r="J81" s="62"/>
    </row>
  </sheetData>
  <sheetProtection algorithmName="SHA-512" hashValue="A/WIbcNhyWSy3mqe/MEOI+JVzqlWc9GufDQWJCx7cc0XZhqZ0pTEoRIqFtaCPCteZ2u2C4k+YydrJskyAvy+6Q==" saltValue="ly8Aj/sknY9CK6a+pXhhGQ==" spinCount="100000" sheet="1" objects="1" scenarios="1"/>
  <customSheetViews>
    <customSheetView guid="{EE2D411F-0182-4ED0-B0C9-D6EF1D4CE529}" scale="60" showGridLines="0" fitToPage="1" showRuler="0">
      <selection activeCell="I19" sqref="I19"/>
      <pageMargins left="0" right="0" top="0" bottom="0" header="0.5" footer="0.5"/>
      <printOptions horizontalCentered="1" verticalCentered="1"/>
      <pageSetup scale="48" orientation="portrait" r:id="rId1"/>
      <headerFooter alignWithMargins="0"/>
    </customSheetView>
  </customSheetViews>
  <phoneticPr fontId="0" type="noConversion"/>
  <conditionalFormatting sqref="D73">
    <cfRule type="cellIs" dxfId="24" priority="2" stopIfTrue="1" operator="lessThan">
      <formula>0</formula>
    </cfRule>
    <cfRule type="cellIs" dxfId="23" priority="3" stopIfTrue="1" operator="greaterThan">
      <formula>0</formula>
    </cfRule>
  </conditionalFormatting>
  <printOptions horizontalCentered="1" verticalCentered="1" gridLinesSet="0"/>
  <pageMargins left="0" right="0" top="0" bottom="0" header="0.5" footer="0.3"/>
  <pageSetup scale="48" orientation="portrait" horizontalDpi="4294967295" verticalDpi="4294967295" r:id="rId2"/>
  <headerFooter alignWithMargins="0"/>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U72"/>
  <sheetViews>
    <sheetView showGridLines="0" workbookViewId="0">
      <selection activeCell="B13" sqref="B13"/>
    </sheetView>
  </sheetViews>
  <sheetFormatPr defaultRowHeight="13.2" x14ac:dyDescent="0.25"/>
  <cols>
    <col min="1" max="1" width="11.6640625" customWidth="1"/>
    <col min="2" max="2" width="78.5546875" customWidth="1"/>
    <col min="3" max="3" width="9" customWidth="1"/>
    <col min="4" max="4" width="8.33203125" customWidth="1"/>
    <col min="5" max="5" width="49" customWidth="1"/>
    <col min="6" max="6" width="12" customWidth="1"/>
    <col min="16" max="19" width="8.88671875" customWidth="1"/>
    <col min="21" max="21" width="8.88671875" hidden="1" customWidth="1"/>
  </cols>
  <sheetData>
    <row r="1" spans="1:21" x14ac:dyDescent="0.25">
      <c r="A1" s="19">
        <f>'Sch A Pg 2'!A1</f>
        <v>0</v>
      </c>
      <c r="B1" s="3"/>
      <c r="E1" s="19"/>
      <c r="F1" s="20" t="s">
        <v>459</v>
      </c>
    </row>
    <row r="2" spans="1:21" x14ac:dyDescent="0.25">
      <c r="A2" s="42">
        <f>'Sch A Pg 1'!B39</f>
        <v>0</v>
      </c>
      <c r="B2" s="42">
        <f>'Sch A Pg 1'!G39</f>
        <v>0</v>
      </c>
      <c r="E2" s="42"/>
      <c r="F2" s="18" t="s">
        <v>217</v>
      </c>
    </row>
    <row r="3" spans="1:21" x14ac:dyDescent="0.25">
      <c r="A3" s="32" t="str">
        <f>+Index!A18</f>
        <v>Schedules Revised 7/31/25</v>
      </c>
      <c r="E3" s="32"/>
    </row>
    <row r="6" spans="1:21" x14ac:dyDescent="0.25">
      <c r="A6" t="s">
        <v>229</v>
      </c>
    </row>
    <row r="7" spans="1:21" x14ac:dyDescent="0.25">
      <c r="A7" t="s">
        <v>165</v>
      </c>
    </row>
    <row r="9" spans="1:21" x14ac:dyDescent="0.25">
      <c r="A9" s="2">
        <v>-1</v>
      </c>
      <c r="B9" s="2">
        <v>-2</v>
      </c>
      <c r="C9" s="2">
        <v>-3</v>
      </c>
      <c r="D9" s="2">
        <v>-4</v>
      </c>
      <c r="E9" s="2">
        <v>-5</v>
      </c>
      <c r="F9" s="2">
        <v>-6</v>
      </c>
    </row>
    <row r="10" spans="1:21" x14ac:dyDescent="0.25">
      <c r="A10" s="1" t="s">
        <v>114</v>
      </c>
      <c r="B10" s="78" t="s">
        <v>339</v>
      </c>
      <c r="C10" s="1" t="s">
        <v>216</v>
      </c>
      <c r="D10" s="1" t="s">
        <v>164</v>
      </c>
      <c r="E10" s="78" t="s">
        <v>922</v>
      </c>
      <c r="F10" s="1" t="s">
        <v>251</v>
      </c>
      <c r="L10" s="62"/>
      <c r="M10" s="482"/>
    </row>
    <row r="11" spans="1:21" x14ac:dyDescent="0.25">
      <c r="A11" s="1" t="s">
        <v>161</v>
      </c>
      <c r="B11" s="1"/>
      <c r="C11" s="1" t="s">
        <v>163</v>
      </c>
      <c r="D11" s="1" t="s">
        <v>161</v>
      </c>
      <c r="E11" s="70"/>
      <c r="F11" s="4" t="s">
        <v>252</v>
      </c>
    </row>
    <row r="12" spans="1:21" x14ac:dyDescent="0.25">
      <c r="C12" s="536" t="s">
        <v>431</v>
      </c>
      <c r="D12" s="537"/>
      <c r="E12" s="537"/>
      <c r="F12" s="538"/>
      <c r="U12" s="455" t="s">
        <v>905</v>
      </c>
    </row>
    <row r="13" spans="1:21" x14ac:dyDescent="0.25">
      <c r="A13" s="55">
        <v>1</v>
      </c>
      <c r="B13" s="158"/>
      <c r="C13" s="174"/>
      <c r="D13" s="174"/>
      <c r="E13" s="484" t="str">
        <f>IF(AND('Sch B-1'!C13="",D13=""),"",VLOOKUP(U13,'Sch B'!$AA$6:$AB$69,2,0))</f>
        <v/>
      </c>
      <c r="F13" s="59"/>
      <c r="U13" s="455" t="str">
        <f>C13&amp;"-"&amp;D13</f>
        <v>-</v>
      </c>
    </row>
    <row r="14" spans="1:21" x14ac:dyDescent="0.25">
      <c r="A14" s="58">
        <v>2</v>
      </c>
      <c r="B14" s="158"/>
      <c r="C14" s="238"/>
      <c r="D14" s="174"/>
      <c r="E14" s="484" t="str">
        <f>IF(AND('Sch B-1'!C14="",D14=""),"",VLOOKUP(U14,'Sch B'!$AA$6:$AB$69,2,0))</f>
        <v/>
      </c>
      <c r="F14" s="59"/>
      <c r="U14" s="455" t="str">
        <f>C14&amp;"-"&amp;D14</f>
        <v>-</v>
      </c>
    </row>
    <row r="15" spans="1:21" x14ac:dyDescent="0.25">
      <c r="A15" s="61">
        <v>3</v>
      </c>
      <c r="B15" s="158"/>
      <c r="C15" s="238"/>
      <c r="D15" s="174"/>
      <c r="E15" s="484" t="str">
        <f>IF(AND('Sch B-1'!C15="",D15=""),"",VLOOKUP(U15,'Sch B'!$AA$6:$AB$69,2,0))</f>
        <v/>
      </c>
      <c r="F15" s="59"/>
      <c r="U15" s="455" t="str">
        <f>C15&amp;"-"&amp;D15</f>
        <v>-</v>
      </c>
    </row>
    <row r="16" spans="1:21" x14ac:dyDescent="0.25">
      <c r="A16" s="55"/>
      <c r="B16" s="158"/>
      <c r="C16" s="238"/>
      <c r="D16" s="238"/>
      <c r="E16" s="485" t="str">
        <f>IF(AND('Sch B-1'!C16="",D16=""),"",VLOOKUP(U16,'Sch B'!$AA$6:$AB$69,2,0))</f>
        <v/>
      </c>
      <c r="F16" s="59"/>
      <c r="U16" s="455" t="str">
        <f>C16&amp;"-"&amp;D16</f>
        <v>-</v>
      </c>
    </row>
    <row r="17" spans="1:21" x14ac:dyDescent="0.25">
      <c r="A17" s="58"/>
      <c r="B17" s="158"/>
      <c r="C17" s="238"/>
      <c r="D17" s="174"/>
      <c r="E17" s="485" t="str">
        <f>IF(AND('Sch B-1'!C17="",D17=""),"",VLOOKUP(U17,'Sch B'!$AA$6:$AB$69,2,0))</f>
        <v/>
      </c>
      <c r="F17" s="59"/>
      <c r="U17" s="455" t="str">
        <f t="shared" ref="U17:U60" si="0">C17&amp;"-"&amp;D17</f>
        <v>-</v>
      </c>
    </row>
    <row r="18" spans="1:21" x14ac:dyDescent="0.25">
      <c r="A18" s="61"/>
      <c r="B18" s="158"/>
      <c r="C18" s="174"/>
      <c r="D18" s="174"/>
      <c r="E18" s="485" t="str">
        <f>IF(AND('Sch B-1'!C18="",D18=""),"",VLOOKUP(U18,'Sch B'!$AA$6:$AB$69,2,0))</f>
        <v/>
      </c>
      <c r="F18" s="59"/>
      <c r="U18" s="455" t="str">
        <f t="shared" si="0"/>
        <v>-</v>
      </c>
    </row>
    <row r="19" spans="1:21" x14ac:dyDescent="0.25">
      <c r="A19" s="55"/>
      <c r="B19" s="158"/>
      <c r="C19" s="174"/>
      <c r="D19" s="174"/>
      <c r="E19" s="485" t="str">
        <f>IF(AND('Sch B-1'!C19="",D19=""),"",VLOOKUP(U19,'Sch B'!$AA$6:$AB$69,2,0))</f>
        <v/>
      </c>
      <c r="F19" s="59"/>
      <c r="U19" s="455" t="str">
        <f t="shared" si="0"/>
        <v>-</v>
      </c>
    </row>
    <row r="20" spans="1:21" x14ac:dyDescent="0.25">
      <c r="A20" s="58"/>
      <c r="B20" s="158"/>
      <c r="C20" s="174"/>
      <c r="D20" s="174"/>
      <c r="E20" s="485" t="str">
        <f>IF(AND('Sch B-1'!C20="",D20=""),"",VLOOKUP(U20,'Sch B'!$AA$6:$AB$69,2,0))</f>
        <v/>
      </c>
      <c r="F20" s="59"/>
      <c r="U20" s="455" t="str">
        <f t="shared" si="0"/>
        <v>-</v>
      </c>
    </row>
    <row r="21" spans="1:21" x14ac:dyDescent="0.25">
      <c r="A21" s="58"/>
      <c r="B21" s="248"/>
      <c r="C21" s="174"/>
      <c r="D21" s="174"/>
      <c r="E21" s="485" t="str">
        <f>IF(AND('Sch B-1'!C21="",D21=""),"",VLOOKUP(U21,'Sch B'!$AA$6:$AB$69,2,0))</f>
        <v/>
      </c>
      <c r="F21" s="59"/>
      <c r="U21" s="455" t="str">
        <f t="shared" si="0"/>
        <v>-</v>
      </c>
    </row>
    <row r="22" spans="1:21" x14ac:dyDescent="0.25">
      <c r="A22" s="58"/>
      <c r="B22" s="60"/>
      <c r="C22" s="174"/>
      <c r="D22" s="174"/>
      <c r="E22" s="485" t="str">
        <f>IF(AND('Sch B-1'!C22="",D22=""),"",VLOOKUP(U22,'Sch B'!$AA$6:$AB$69,2,0))</f>
        <v/>
      </c>
      <c r="F22" s="59"/>
      <c r="U22" s="455" t="str">
        <f t="shared" si="0"/>
        <v>-</v>
      </c>
    </row>
    <row r="23" spans="1:21" x14ac:dyDescent="0.25">
      <c r="A23" s="58"/>
      <c r="B23" s="60"/>
      <c r="C23" s="57"/>
      <c r="D23" s="57"/>
      <c r="E23" s="485" t="str">
        <f>IF(AND('Sch B-1'!C23="",D23=""),"",VLOOKUP(U23,'Sch B'!$AA$6:$AB$69,2,0))</f>
        <v/>
      </c>
      <c r="F23" s="59"/>
      <c r="U23" s="455" t="str">
        <f t="shared" si="0"/>
        <v>-</v>
      </c>
    </row>
    <row r="24" spans="1:21" x14ac:dyDescent="0.25">
      <c r="A24" s="58"/>
      <c r="B24" s="60"/>
      <c r="C24" s="57"/>
      <c r="D24" s="57"/>
      <c r="E24" s="485" t="str">
        <f>IF(AND('Sch B-1'!C24="",D24=""),"",VLOOKUP(U24,'Sch B'!$AA$6:$AB$69,2,0))</f>
        <v/>
      </c>
      <c r="F24" s="59"/>
      <c r="U24" s="455" t="str">
        <f t="shared" si="0"/>
        <v>-</v>
      </c>
    </row>
    <row r="25" spans="1:21" x14ac:dyDescent="0.25">
      <c r="A25" s="58"/>
      <c r="B25" s="60"/>
      <c r="C25" s="57"/>
      <c r="D25" s="57"/>
      <c r="E25" s="485" t="str">
        <f>IF(AND('Sch B-1'!C25="",D25=""),"",VLOOKUP(U25,'Sch B'!$AA$6:$AB$69,2,0))</f>
        <v/>
      </c>
      <c r="F25" s="59"/>
      <c r="U25" s="455" t="str">
        <f t="shared" si="0"/>
        <v>-</v>
      </c>
    </row>
    <row r="26" spans="1:21" x14ac:dyDescent="0.25">
      <c r="A26" s="58"/>
      <c r="B26" s="60"/>
      <c r="C26" s="57"/>
      <c r="D26" s="57"/>
      <c r="E26" s="485" t="str">
        <f>IF(AND('Sch B-1'!C26="",D26=""),"",VLOOKUP(U26,'Sch B'!$AA$6:$AB$69,2,0))</f>
        <v/>
      </c>
      <c r="F26" s="59"/>
      <c r="U26" s="455" t="str">
        <f t="shared" si="0"/>
        <v>-</v>
      </c>
    </row>
    <row r="27" spans="1:21" x14ac:dyDescent="0.25">
      <c r="A27" s="58"/>
      <c r="B27" s="60"/>
      <c r="C27" s="57"/>
      <c r="D27" s="57"/>
      <c r="E27" s="485" t="str">
        <f>IF(AND('Sch B-1'!C27="",D27=""),"",VLOOKUP(U27,'Sch B'!$AA$6:$AB$69,2,0))</f>
        <v/>
      </c>
      <c r="F27" s="59"/>
      <c r="U27" s="455" t="str">
        <f t="shared" si="0"/>
        <v>-</v>
      </c>
    </row>
    <row r="28" spans="1:21" x14ac:dyDescent="0.25">
      <c r="A28" s="58"/>
      <c r="B28" s="60"/>
      <c r="C28" s="57"/>
      <c r="D28" s="57"/>
      <c r="E28" s="485" t="str">
        <f>IF(AND('Sch B-1'!C28="",D28=""),"",VLOOKUP(U28,'Sch B'!$AA$6:$AB$69,2,0))</f>
        <v/>
      </c>
      <c r="F28" s="59"/>
      <c r="U28" s="455" t="str">
        <f t="shared" si="0"/>
        <v>-</v>
      </c>
    </row>
    <row r="29" spans="1:21" x14ac:dyDescent="0.25">
      <c r="A29" s="58"/>
      <c r="B29" s="60"/>
      <c r="C29" s="57"/>
      <c r="D29" s="57"/>
      <c r="E29" s="485" t="str">
        <f>IF(AND('Sch B-1'!C29="",D29=""),"",VLOOKUP(U29,'Sch B'!$AA$6:$AB$69,2,0))</f>
        <v/>
      </c>
      <c r="F29" s="59"/>
      <c r="U29" s="455" t="str">
        <f t="shared" si="0"/>
        <v>-</v>
      </c>
    </row>
    <row r="30" spans="1:21" x14ac:dyDescent="0.25">
      <c r="A30" s="58"/>
      <c r="B30" s="60"/>
      <c r="C30" s="57"/>
      <c r="D30" s="57"/>
      <c r="E30" s="485" t="str">
        <f>IF(AND('Sch B-1'!C30="",D30=""),"",VLOOKUP(U30,'Sch B'!$AA$6:$AB$69,2,0))</f>
        <v/>
      </c>
      <c r="F30" s="59"/>
      <c r="U30" s="455" t="str">
        <f t="shared" si="0"/>
        <v>-</v>
      </c>
    </row>
    <row r="31" spans="1:21" x14ac:dyDescent="0.25">
      <c r="A31" s="58"/>
      <c r="B31" s="60"/>
      <c r="C31" s="57"/>
      <c r="D31" s="57"/>
      <c r="E31" s="485" t="str">
        <f>IF(AND('Sch B-1'!C31="",D31=""),"",VLOOKUP(U31,'Sch B'!$AA$6:$AB$69,2,0))</f>
        <v/>
      </c>
      <c r="F31" s="59"/>
      <c r="U31" s="455" t="str">
        <f t="shared" si="0"/>
        <v>-</v>
      </c>
    </row>
    <row r="32" spans="1:21" x14ac:dyDescent="0.25">
      <c r="A32" s="58"/>
      <c r="B32" s="60"/>
      <c r="C32" s="57"/>
      <c r="D32" s="57"/>
      <c r="E32" s="485" t="str">
        <f>IF(AND('Sch B-1'!C32="",D32=""),"",VLOOKUP(U32,'Sch B'!$AA$6:$AB$69,2,0))</f>
        <v/>
      </c>
      <c r="F32" s="59"/>
      <c r="U32" s="455" t="str">
        <f t="shared" si="0"/>
        <v>-</v>
      </c>
    </row>
    <row r="33" spans="1:21" x14ac:dyDescent="0.25">
      <c r="A33" s="58"/>
      <c r="B33" s="60"/>
      <c r="C33" s="57"/>
      <c r="D33" s="57"/>
      <c r="E33" s="485" t="str">
        <f>IF(AND('Sch B-1'!C33="",D33=""),"",VLOOKUP(U33,'Sch B'!$AA$6:$AB$69,2,0))</f>
        <v/>
      </c>
      <c r="F33" s="59"/>
      <c r="U33" s="455" t="str">
        <f t="shared" si="0"/>
        <v>-</v>
      </c>
    </row>
    <row r="34" spans="1:21" x14ac:dyDescent="0.25">
      <c r="A34" s="58"/>
      <c r="B34" s="60"/>
      <c r="C34" s="57"/>
      <c r="D34" s="57"/>
      <c r="E34" s="485" t="str">
        <f>IF(AND('Sch B-1'!C34="",D34=""),"",VLOOKUP(U34,'Sch B'!$AA$6:$AB$69,2,0))</f>
        <v/>
      </c>
      <c r="F34" s="59"/>
      <c r="U34" s="455" t="str">
        <f t="shared" si="0"/>
        <v>-</v>
      </c>
    </row>
    <row r="35" spans="1:21" x14ac:dyDescent="0.25">
      <c r="A35" s="58"/>
      <c r="B35" s="60"/>
      <c r="C35" s="57"/>
      <c r="D35" s="57"/>
      <c r="E35" s="485" t="str">
        <f>IF(AND('Sch B-1'!C35="",D35=""),"",VLOOKUP(U35,'Sch B'!$AA$6:$AB$69,2,0))</f>
        <v/>
      </c>
      <c r="F35" s="59"/>
      <c r="U35" s="455" t="str">
        <f t="shared" si="0"/>
        <v>-</v>
      </c>
    </row>
    <row r="36" spans="1:21" x14ac:dyDescent="0.25">
      <c r="A36" s="58"/>
      <c r="B36" s="60"/>
      <c r="C36" s="174"/>
      <c r="D36" s="174"/>
      <c r="E36" s="485" t="str">
        <f>IF(AND('Sch B-1'!C36="",D36=""),"",VLOOKUP(U36,'Sch B'!$AA$6:$AB$69,2,0))</f>
        <v/>
      </c>
      <c r="F36" s="59"/>
      <c r="U36" s="455" t="str">
        <f t="shared" si="0"/>
        <v>-</v>
      </c>
    </row>
    <row r="37" spans="1:21" x14ac:dyDescent="0.25">
      <c r="A37" s="58"/>
      <c r="B37" s="56"/>
      <c r="C37" s="174"/>
      <c r="D37" s="174"/>
      <c r="E37" s="485" t="str">
        <f>IF(AND('Sch B-1'!C37="",D37=""),"",VLOOKUP(U37,'Sch B'!$AA$6:$AB$69,2,0))</f>
        <v/>
      </c>
      <c r="F37" s="59"/>
      <c r="U37" s="455" t="str">
        <f t="shared" si="0"/>
        <v>-</v>
      </c>
    </row>
    <row r="38" spans="1:21" x14ac:dyDescent="0.25">
      <c r="A38" s="58"/>
      <c r="B38" s="60"/>
      <c r="C38" s="174"/>
      <c r="D38" s="174"/>
      <c r="E38" s="485" t="str">
        <f>IF(AND('Sch B-1'!C38="",D38=""),"",VLOOKUP(U38,'Sch B'!$AA$6:$AB$69,2,0))</f>
        <v/>
      </c>
      <c r="F38" s="59"/>
      <c r="U38" s="455" t="str">
        <f t="shared" si="0"/>
        <v>-</v>
      </c>
    </row>
    <row r="39" spans="1:21" x14ac:dyDescent="0.25">
      <c r="A39" s="58"/>
      <c r="B39" s="60"/>
      <c r="C39" s="174"/>
      <c r="D39" s="174"/>
      <c r="E39" s="485" t="str">
        <f>IF(AND('Sch B-1'!C39="",D39=""),"",VLOOKUP(U39,'Sch B'!$AA$6:$AB$69,2,0))</f>
        <v/>
      </c>
      <c r="F39" s="59"/>
      <c r="U39" s="455" t="str">
        <f t="shared" si="0"/>
        <v>-</v>
      </c>
    </row>
    <row r="40" spans="1:21" x14ac:dyDescent="0.25">
      <c r="A40" s="58"/>
      <c r="B40" s="60"/>
      <c r="C40" s="57"/>
      <c r="D40" s="57"/>
      <c r="E40" s="485" t="str">
        <f>IF(AND('Sch B-1'!C40="",D40=""),"",VLOOKUP(U40,'Sch B'!$AA$6:$AB$69,2,0))</f>
        <v/>
      </c>
      <c r="F40" s="59"/>
      <c r="U40" s="455" t="str">
        <f t="shared" si="0"/>
        <v>-</v>
      </c>
    </row>
    <row r="41" spans="1:21" x14ac:dyDescent="0.25">
      <c r="A41" s="58"/>
      <c r="B41" s="60"/>
      <c r="C41" s="57"/>
      <c r="D41" s="57"/>
      <c r="E41" s="485" t="str">
        <f>IF(AND('Sch B-1'!C41="",D41=""),"",VLOOKUP(U41,'Sch B'!$AA$6:$AB$69,2,0))</f>
        <v/>
      </c>
      <c r="F41" s="59"/>
      <c r="U41" s="455" t="str">
        <f t="shared" si="0"/>
        <v>-</v>
      </c>
    </row>
    <row r="42" spans="1:21" x14ac:dyDescent="0.25">
      <c r="A42" s="58"/>
      <c r="B42" s="60"/>
      <c r="C42" s="174"/>
      <c r="D42" s="174"/>
      <c r="E42" s="485" t="str">
        <f>IF(AND('Sch B-1'!C42="",D42=""),"",VLOOKUP(U42,'Sch B'!$AA$6:$AB$69,2,0))</f>
        <v/>
      </c>
      <c r="F42" s="59"/>
      <c r="U42" s="455" t="str">
        <f t="shared" si="0"/>
        <v>-</v>
      </c>
    </row>
    <row r="43" spans="1:21" x14ac:dyDescent="0.25">
      <c r="A43" s="58"/>
      <c r="B43" s="60"/>
      <c r="C43" s="57"/>
      <c r="D43" s="57"/>
      <c r="E43" s="485" t="str">
        <f>IF(AND('Sch B-1'!C43="",D43=""),"",VLOOKUP(U43,'Sch B'!$AA$6:$AB$69,2,0))</f>
        <v/>
      </c>
      <c r="F43" s="59"/>
      <c r="U43" s="455" t="str">
        <f t="shared" si="0"/>
        <v>-</v>
      </c>
    </row>
    <row r="44" spans="1:21" x14ac:dyDescent="0.25">
      <c r="A44" s="58"/>
      <c r="B44" s="60"/>
      <c r="C44" s="57"/>
      <c r="D44" s="57"/>
      <c r="E44" s="485" t="str">
        <f>IF(AND('Sch B-1'!C44="",D44=""),"",VLOOKUP(U44,'Sch B'!$AA$6:$AB$69,2,0))</f>
        <v/>
      </c>
      <c r="F44" s="59"/>
      <c r="U44" s="455" t="str">
        <f t="shared" si="0"/>
        <v>-</v>
      </c>
    </row>
    <row r="45" spans="1:21" x14ac:dyDescent="0.25">
      <c r="A45" s="58"/>
      <c r="B45" s="60"/>
      <c r="C45" s="57"/>
      <c r="D45" s="57"/>
      <c r="E45" s="485" t="str">
        <f>IF(AND('Sch B-1'!C45="",D45=""),"",VLOOKUP(U45,'Sch B'!$AA$6:$AB$69,2,0))</f>
        <v/>
      </c>
      <c r="F45" s="59"/>
      <c r="U45" s="455" t="str">
        <f t="shared" si="0"/>
        <v>-</v>
      </c>
    </row>
    <row r="46" spans="1:21" x14ac:dyDescent="0.25">
      <c r="A46" s="58"/>
      <c r="B46" s="60"/>
      <c r="C46" s="57"/>
      <c r="D46" s="57"/>
      <c r="E46" s="485" t="str">
        <f>IF(AND('Sch B-1'!C46="",D46=""),"",VLOOKUP(U46,'Sch B'!$AA$6:$AB$69,2,0))</f>
        <v/>
      </c>
      <c r="F46" s="59"/>
      <c r="U46" s="455" t="str">
        <f t="shared" si="0"/>
        <v>-</v>
      </c>
    </row>
    <row r="47" spans="1:21" x14ac:dyDescent="0.25">
      <c r="A47" s="58"/>
      <c r="B47" s="60"/>
      <c r="C47" s="174"/>
      <c r="D47" s="174"/>
      <c r="E47" s="485" t="str">
        <f>IF(AND('Sch B-1'!C47="",D47=""),"",VLOOKUP(U47,'Sch B'!$AA$6:$AB$69,2,0))</f>
        <v/>
      </c>
      <c r="F47" s="59"/>
      <c r="U47" s="455" t="str">
        <f t="shared" si="0"/>
        <v>-</v>
      </c>
    </row>
    <row r="48" spans="1:21" x14ac:dyDescent="0.25">
      <c r="A48" s="58"/>
      <c r="B48" s="60"/>
      <c r="C48" s="174"/>
      <c r="D48" s="174"/>
      <c r="E48" s="485" t="str">
        <f>IF(AND('Sch B-1'!C48="",D48=""),"",VLOOKUP(U48,'Sch B'!$AA$6:$AB$69,2,0))</f>
        <v/>
      </c>
      <c r="F48" s="59"/>
      <c r="U48" s="455" t="str">
        <f t="shared" si="0"/>
        <v>-</v>
      </c>
    </row>
    <row r="49" spans="1:21" x14ac:dyDescent="0.25">
      <c r="A49" s="58"/>
      <c r="B49" s="60"/>
      <c r="C49" s="174"/>
      <c r="D49" s="174"/>
      <c r="E49" s="485" t="str">
        <f>IF(AND('Sch B-1'!C49="",D49=""),"",VLOOKUP(U49,'Sch B'!$AA$6:$AB$69,2,0))</f>
        <v/>
      </c>
      <c r="F49" s="59"/>
      <c r="U49" s="455" t="str">
        <f t="shared" si="0"/>
        <v>-</v>
      </c>
    </row>
    <row r="50" spans="1:21" x14ac:dyDescent="0.25">
      <c r="A50" s="58"/>
      <c r="B50" s="60"/>
      <c r="C50" s="174"/>
      <c r="D50" s="174"/>
      <c r="E50" s="485" t="str">
        <f>IF(AND('Sch B-1'!C50="",D50=""),"",VLOOKUP(U50,'Sch B'!$AA$6:$AB$69,2,0))</f>
        <v/>
      </c>
      <c r="F50" s="59"/>
      <c r="U50" s="455" t="str">
        <f t="shared" si="0"/>
        <v>-</v>
      </c>
    </row>
    <row r="51" spans="1:21" x14ac:dyDescent="0.25">
      <c r="A51" s="58"/>
      <c r="B51" s="60"/>
      <c r="C51" s="174"/>
      <c r="D51" s="174"/>
      <c r="E51" s="485" t="str">
        <f>IF(AND('Sch B-1'!C51="",D51=""),"",VLOOKUP(U51,'Sch B'!$AA$6:$AB$69,2,0))</f>
        <v/>
      </c>
      <c r="F51" s="59"/>
      <c r="U51" s="455" t="str">
        <f t="shared" si="0"/>
        <v>-</v>
      </c>
    </row>
    <row r="52" spans="1:21" x14ac:dyDescent="0.25">
      <c r="A52" s="479"/>
      <c r="B52" s="480"/>
      <c r="C52" s="486"/>
      <c r="D52" s="486"/>
      <c r="E52" s="485" t="str">
        <f>IF(AND('Sch B-1'!C52="",D52=""),"",VLOOKUP(U52,'Sch B'!$AA$6:$AB$69,2,0))</f>
        <v/>
      </c>
      <c r="F52" s="59"/>
      <c r="U52" s="455" t="str">
        <f t="shared" si="0"/>
        <v>-</v>
      </c>
    </row>
    <row r="53" spans="1:21" x14ac:dyDescent="0.25">
      <c r="A53" s="479"/>
      <c r="B53" s="480"/>
      <c r="C53" s="486"/>
      <c r="D53" s="486"/>
      <c r="E53" s="485" t="str">
        <f>IF(AND('Sch B-1'!C53="",D53=""),"",VLOOKUP(U53,'Sch B'!$AA$6:$AB$69,2,0))</f>
        <v/>
      </c>
      <c r="F53" s="59"/>
      <c r="U53" s="455" t="str">
        <f t="shared" si="0"/>
        <v>-</v>
      </c>
    </row>
    <row r="54" spans="1:21" x14ac:dyDescent="0.25">
      <c r="A54" s="479"/>
      <c r="B54" s="480"/>
      <c r="C54" s="486"/>
      <c r="D54" s="486"/>
      <c r="E54" s="485" t="str">
        <f>IF(AND('Sch B-1'!C54="",D54=""),"",VLOOKUP(U54,'Sch B'!$AA$6:$AB$69,2,0))</f>
        <v/>
      </c>
      <c r="F54" s="59"/>
      <c r="U54" s="455" t="str">
        <f t="shared" si="0"/>
        <v>-</v>
      </c>
    </row>
    <row r="55" spans="1:21" x14ac:dyDescent="0.25">
      <c r="A55" s="479"/>
      <c r="B55" s="480"/>
      <c r="C55" s="486"/>
      <c r="D55" s="486"/>
      <c r="E55" s="485" t="str">
        <f>IF(AND('Sch B-1'!C55="",D55=""),"",VLOOKUP(U55,'Sch B'!$AA$6:$AB$69,2,0))</f>
        <v/>
      </c>
      <c r="F55" s="59"/>
      <c r="U55" s="455" t="str">
        <f t="shared" si="0"/>
        <v>-</v>
      </c>
    </row>
    <row r="56" spans="1:21" x14ac:dyDescent="0.25">
      <c r="A56" s="479"/>
      <c r="B56" s="480"/>
      <c r="C56" s="486"/>
      <c r="D56" s="486"/>
      <c r="E56" s="485" t="str">
        <f>IF(AND('Sch B-1'!C56="",D56=""),"",VLOOKUP(U56,'Sch B'!$AA$6:$AB$69,2,0))</f>
        <v/>
      </c>
      <c r="F56" s="59"/>
      <c r="U56" s="455" t="str">
        <f t="shared" si="0"/>
        <v>-</v>
      </c>
    </row>
    <row r="57" spans="1:21" x14ac:dyDescent="0.25">
      <c r="A57" s="479"/>
      <c r="B57" s="480"/>
      <c r="C57" s="486"/>
      <c r="D57" s="486"/>
      <c r="E57" s="485" t="str">
        <f>IF(AND('Sch B-1'!C57="",D57=""),"",VLOOKUP(U57,'Sch B'!$AA$6:$AB$69,2,0))</f>
        <v/>
      </c>
      <c r="F57" s="59"/>
      <c r="U57" s="455" t="str">
        <f t="shared" si="0"/>
        <v>-</v>
      </c>
    </row>
    <row r="58" spans="1:21" x14ac:dyDescent="0.25">
      <c r="A58" s="479"/>
      <c r="B58" s="480"/>
      <c r="C58" s="486"/>
      <c r="D58" s="486"/>
      <c r="E58" s="485" t="str">
        <f>IF(AND('Sch B-1'!C58="",D58=""),"",VLOOKUP(U58,'Sch B'!$AA$6:$AB$69,2,0))</f>
        <v/>
      </c>
      <c r="F58" s="59"/>
      <c r="U58" s="455" t="str">
        <f t="shared" si="0"/>
        <v>-</v>
      </c>
    </row>
    <row r="59" spans="1:21" x14ac:dyDescent="0.25">
      <c r="A59" s="58"/>
      <c r="B59" s="60"/>
      <c r="C59" s="174"/>
      <c r="D59" s="174"/>
      <c r="E59" s="485" t="str">
        <f>IF(AND('Sch B-1'!C59="",D59=""),"",VLOOKUP(U59,'Sch B'!$AA$6:$AB$69,2,0))</f>
        <v/>
      </c>
      <c r="F59" s="59"/>
      <c r="U59" s="455" t="str">
        <f t="shared" si="0"/>
        <v>-</v>
      </c>
    </row>
    <row r="60" spans="1:21" x14ac:dyDescent="0.25">
      <c r="A60" s="58"/>
      <c r="B60" s="60"/>
      <c r="C60" s="174"/>
      <c r="D60" s="174"/>
      <c r="E60" s="485" t="str">
        <f>IF(AND('Sch B-1'!C60="",D60=""),"",VLOOKUP(U60,'Sch B'!$AA$6:$AB$69,2,0))</f>
        <v/>
      </c>
      <c r="F60" s="59"/>
      <c r="U60" s="455" t="str">
        <f t="shared" si="0"/>
        <v>-</v>
      </c>
    </row>
    <row r="61" spans="1:21" x14ac:dyDescent="0.25">
      <c r="A61" s="3"/>
      <c r="B61" s="3"/>
      <c r="C61" s="3"/>
      <c r="D61" s="3"/>
      <c r="E61" s="3"/>
      <c r="F61" s="3"/>
    </row>
    <row r="62" spans="1:21" ht="13.8" thickBot="1" x14ac:dyDescent="0.3">
      <c r="A62" s="3" t="s">
        <v>115</v>
      </c>
      <c r="B62" s="12"/>
      <c r="C62" s="12"/>
      <c r="D62" s="12"/>
      <c r="E62" s="3"/>
      <c r="F62" s="47">
        <f>SUM(F13:F60)</f>
        <v>0</v>
      </c>
    </row>
    <row r="63" spans="1:21" x14ac:dyDescent="0.25">
      <c r="A63" s="12"/>
      <c r="B63" s="12"/>
      <c r="C63" s="12"/>
      <c r="D63" s="12"/>
      <c r="E63" s="12"/>
      <c r="F63" s="12"/>
    </row>
    <row r="64" spans="1:21" ht="13.8" thickBot="1" x14ac:dyDescent="0.3">
      <c r="A64" s="12"/>
      <c r="B64" s="3" t="s">
        <v>238</v>
      </c>
      <c r="C64" s="12"/>
      <c r="D64" s="12"/>
      <c r="E64" s="12"/>
      <c r="F64" s="47">
        <f>'Sch B'!E71</f>
        <v>0</v>
      </c>
    </row>
    <row r="65" spans="1:6" ht="13.8" thickBot="1" x14ac:dyDescent="0.3">
      <c r="A65" s="12"/>
      <c r="B65" s="5" t="s">
        <v>498</v>
      </c>
      <c r="C65" s="12"/>
      <c r="D65" s="12"/>
      <c r="E65" s="12"/>
      <c r="F65" s="179">
        <f>F64-F62</f>
        <v>0</v>
      </c>
    </row>
    <row r="66" spans="1:6" ht="13.8" thickTop="1" x14ac:dyDescent="0.25">
      <c r="A66" s="12"/>
      <c r="B66" s="12"/>
      <c r="C66" s="12"/>
      <c r="D66" s="12"/>
      <c r="E66" s="12"/>
      <c r="F66" s="12"/>
    </row>
    <row r="67" spans="1:6" x14ac:dyDescent="0.25">
      <c r="A67" s="9"/>
      <c r="B67" s="12"/>
      <c r="C67" s="12"/>
      <c r="D67" s="12"/>
      <c r="E67" s="9"/>
      <c r="F67" s="12"/>
    </row>
    <row r="68" spans="1:6" x14ac:dyDescent="0.25">
      <c r="A68" s="12"/>
      <c r="B68" s="12"/>
      <c r="C68" s="12"/>
      <c r="D68" s="12"/>
      <c r="E68" s="12"/>
      <c r="F68" s="12"/>
    </row>
    <row r="69" spans="1:6" ht="15" x14ac:dyDescent="0.25">
      <c r="A69" s="31" t="s">
        <v>171</v>
      </c>
      <c r="B69" s="3" t="s">
        <v>172</v>
      </c>
      <c r="C69" s="12"/>
      <c r="D69" s="12"/>
      <c r="E69" s="31"/>
      <c r="F69" s="12"/>
    </row>
    <row r="70" spans="1:6" x14ac:dyDescent="0.25">
      <c r="A70" s="12"/>
      <c r="B70" s="3" t="s">
        <v>230</v>
      </c>
      <c r="C70" s="12"/>
      <c r="D70" s="12"/>
      <c r="E70" s="12"/>
      <c r="F70" s="12"/>
    </row>
    <row r="71" spans="1:6" x14ac:dyDescent="0.25">
      <c r="A71" s="12"/>
      <c r="B71" s="12"/>
      <c r="C71" s="12"/>
      <c r="D71" s="12"/>
      <c r="E71" s="12"/>
      <c r="F71" s="12"/>
    </row>
    <row r="72" spans="1:6" x14ac:dyDescent="0.25">
      <c r="A72" s="3"/>
      <c r="B72" s="12"/>
      <c r="C72" s="12"/>
      <c r="D72" s="12"/>
      <c r="E72" s="3"/>
      <c r="F72" s="12"/>
    </row>
  </sheetData>
  <sheetProtection algorithmName="SHA-512" hashValue="xt8L8Wm0HOZ0xgOP+NnnZe/oncXQMi78YxNPbBBKoywAHE+LCArtuGGuDqk9PCAu0qUflzDLKnW8yyILnrVW/w==" saltValue="LnwgfDCvfPI61yf/LI9XNw==" spinCount="100000" sheet="1" objects="1" scenarios="1"/>
  <customSheetViews>
    <customSheetView guid="{EE2D411F-0182-4ED0-B0C9-D6EF1D4CE529}" showGridLines="0" fitToPage="1" showRuler="0">
      <selection activeCell="B10" sqref="B10"/>
      <pageMargins left="0.75" right="0.75" top="1" bottom="1" header="0.5" footer="0.5"/>
      <pageSetup scale="88" orientation="portrait" r:id="rId1"/>
      <headerFooter alignWithMargins="0"/>
    </customSheetView>
  </customSheetViews>
  <mergeCells count="1">
    <mergeCell ref="C12:F12"/>
  </mergeCells>
  <phoneticPr fontId="0" type="noConversion"/>
  <conditionalFormatting sqref="F65">
    <cfRule type="cellIs" dxfId="22" priority="1" stopIfTrue="1" operator="greaterThan">
      <formula>1</formula>
    </cfRule>
    <cfRule type="cellIs" dxfId="21" priority="2" stopIfTrue="1" operator="lessThan">
      <formula>-1</formula>
    </cfRule>
  </conditionalFormatting>
  <pageMargins left="0.75" right="0.75" top="1" bottom="1" header="0.5" footer="0.5"/>
  <pageSetup scale="83"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U209"/>
  <sheetViews>
    <sheetView showGridLines="0" zoomScaleNormal="100" zoomScaleSheetLayoutView="75" workbookViewId="0">
      <selection activeCell="D10" sqref="D10"/>
    </sheetView>
  </sheetViews>
  <sheetFormatPr defaultColWidth="8.88671875" defaultRowHeight="13.2" x14ac:dyDescent="0.25"/>
  <cols>
    <col min="1" max="1" width="8.109375" style="177" bestFit="1" customWidth="1"/>
    <col min="2" max="2" width="8.109375" style="159" bestFit="1" customWidth="1"/>
    <col min="3" max="3" width="57.44140625" style="62" customWidth="1"/>
    <col min="4" max="4" width="19.6640625" style="62" customWidth="1"/>
    <col min="5" max="5" width="14.33203125" style="62" customWidth="1"/>
    <col min="6" max="6" width="15" style="62" customWidth="1"/>
    <col min="7" max="7" width="15.44140625" style="62" bestFit="1" customWidth="1"/>
    <col min="8" max="8" width="8.44140625" style="62" customWidth="1"/>
    <col min="9" max="9" width="8" style="62" customWidth="1"/>
    <col min="10" max="10" width="3.33203125" style="62" customWidth="1"/>
    <col min="11" max="11" width="10.88671875" style="62" customWidth="1"/>
    <col min="12" max="16" width="8.88671875" style="62"/>
    <col min="17" max="17" width="5.6640625" style="62" bestFit="1" customWidth="1"/>
    <col min="18" max="18" width="8.88671875" style="62" customWidth="1"/>
    <col min="19" max="19" width="20.6640625" style="62" customWidth="1"/>
    <col min="20" max="21" width="8.88671875" style="62" hidden="1" customWidth="1"/>
    <col min="22" max="22" width="8.88671875" style="62" customWidth="1"/>
    <col min="23" max="16384" width="8.88671875" style="62"/>
  </cols>
  <sheetData>
    <row r="1" spans="1:21" ht="12.75" customHeight="1" x14ac:dyDescent="0.25">
      <c r="A1" s="5">
        <f>'Sch A Pg 2'!A1</f>
        <v>0</v>
      </c>
      <c r="B1" s="408"/>
      <c r="I1" s="20" t="s">
        <v>460</v>
      </c>
    </row>
    <row r="2" spans="1:21" ht="12.75" customHeight="1" x14ac:dyDescent="0.25">
      <c r="A2" s="52">
        <f>'Sch A Pg 1'!B39</f>
        <v>0</v>
      </c>
      <c r="B2" s="42">
        <f>'Sch A Pg 1'!G39</f>
        <v>0</v>
      </c>
      <c r="I2" s="20" t="s">
        <v>204</v>
      </c>
    </row>
    <row r="3" spans="1:21" ht="12.75" customHeight="1" x14ac:dyDescent="0.25">
      <c r="A3" s="64" t="str">
        <f>+Index!A18</f>
        <v>Schedules Revised 7/31/25</v>
      </c>
      <c r="B3" s="408"/>
      <c r="E3" s="422"/>
      <c r="F3" s="422"/>
      <c r="I3" s="20" t="s">
        <v>237</v>
      </c>
    </row>
    <row r="4" spans="1:21" ht="12.75" customHeight="1" x14ac:dyDescent="0.25">
      <c r="A4" s="64"/>
      <c r="B4" s="408"/>
      <c r="E4" s="422"/>
      <c r="F4" s="422"/>
      <c r="I4" s="20"/>
    </row>
    <row r="5" spans="1:21" ht="12.75" customHeight="1" x14ac:dyDescent="0.25">
      <c r="A5" s="64"/>
      <c r="B5" s="408"/>
      <c r="C5" s="5" t="s">
        <v>919</v>
      </c>
      <c r="E5" s="474" t="s">
        <v>972</v>
      </c>
      <c r="F5" s="467"/>
      <c r="I5" s="20"/>
    </row>
    <row r="6" spans="1:21" ht="12.75" customHeight="1" x14ac:dyDescent="0.25">
      <c r="A6" s="64"/>
      <c r="B6" s="408"/>
      <c r="E6" s="422"/>
      <c r="F6" s="422"/>
      <c r="I6" s="20"/>
    </row>
    <row r="7" spans="1:21" s="64" customFormat="1" ht="10.199999999999999" x14ac:dyDescent="0.2">
      <c r="A7" s="425" t="s">
        <v>112</v>
      </c>
      <c r="B7" s="424" t="s">
        <v>113</v>
      </c>
      <c r="C7" s="425" t="s">
        <v>43</v>
      </c>
      <c r="D7" s="425" t="s">
        <v>44</v>
      </c>
      <c r="E7" s="425" t="s">
        <v>45</v>
      </c>
      <c r="F7" s="425" t="s">
        <v>46</v>
      </c>
      <c r="G7" s="425" t="s">
        <v>47</v>
      </c>
      <c r="H7" s="425" t="s">
        <v>318</v>
      </c>
      <c r="I7" s="425" t="s">
        <v>442</v>
      </c>
    </row>
    <row r="8" spans="1:21" customFormat="1" ht="39.6" x14ac:dyDescent="0.25">
      <c r="A8" s="428" t="s">
        <v>702</v>
      </c>
      <c r="B8" s="426" t="s">
        <v>724</v>
      </c>
      <c r="C8" s="427" t="s">
        <v>347</v>
      </c>
      <c r="D8" s="431" t="s">
        <v>725</v>
      </c>
      <c r="E8" s="431" t="s">
        <v>727</v>
      </c>
      <c r="F8" s="431" t="s">
        <v>726</v>
      </c>
      <c r="G8" s="431" t="s">
        <v>728</v>
      </c>
      <c r="H8" s="431" t="s">
        <v>708</v>
      </c>
      <c r="I8" s="431" t="s">
        <v>709</v>
      </c>
      <c r="T8" s="455" t="s">
        <v>908</v>
      </c>
    </row>
    <row r="9" spans="1:21" ht="12.75" customHeight="1" x14ac:dyDescent="0.25">
      <c r="C9" s="161" t="s">
        <v>49</v>
      </c>
      <c r="D9" s="432"/>
      <c r="E9" s="432"/>
      <c r="F9" s="432"/>
      <c r="G9" s="436"/>
      <c r="H9" s="432"/>
      <c r="I9" s="432"/>
    </row>
    <row r="10" spans="1:21" ht="12.75" customHeight="1" x14ac:dyDescent="0.25">
      <c r="A10" s="159" t="s">
        <v>124</v>
      </c>
      <c r="B10" s="381" t="s">
        <v>124</v>
      </c>
      <c r="C10" s="161" t="s">
        <v>50</v>
      </c>
      <c r="D10" s="437"/>
      <c r="E10" s="469">
        <f>SUMIFS('Sch C-1'!$F$13:$F$462,'Sch C-1'!$C$13:$C$462,'Sch C'!A10,'Sch C-1'!$D$13:$D$462,'Sch C'!B10)</f>
        <v>0</v>
      </c>
      <c r="F10" s="468">
        <f>SUMIFS('Sch C-1'!$G$13:$G$462,'Sch C-1'!$C$13:$C$462,'Sch C'!A10,'Sch C-1'!$D$13:$D$462,'Sch C'!B10)</f>
        <v>0</v>
      </c>
      <c r="G10" s="380">
        <f t="shared" ref="G10:G46" si="0">+D10+E10+F10</f>
        <v>0</v>
      </c>
      <c r="H10" s="409"/>
      <c r="I10" s="409"/>
      <c r="T10" s="455" t="s">
        <v>739</v>
      </c>
      <c r="U10" s="455" t="s">
        <v>50</v>
      </c>
    </row>
    <row r="11" spans="1:21" ht="12.75" customHeight="1" x14ac:dyDescent="0.25">
      <c r="A11" s="159" t="s">
        <v>124</v>
      </c>
      <c r="B11" s="381" t="s">
        <v>125</v>
      </c>
      <c r="C11" s="161" t="s">
        <v>264</v>
      </c>
      <c r="D11" s="433"/>
      <c r="E11" s="469">
        <f>SUMIFS('Sch C-1'!$F$13:$F$462,'Sch C-1'!$C$13:$C$462,'Sch C'!A11,'Sch C-1'!$D$13:$D$462,'Sch C'!B11)</f>
        <v>0</v>
      </c>
      <c r="F11" s="468">
        <f>SUMIFS('Sch C-1'!$G$13:$G$462,'Sch C-1'!$C$13:$C$462,'Sch C'!A11,'Sch C-1'!$D$13:$D$462,'Sch C'!B11)</f>
        <v>0</v>
      </c>
      <c r="G11" s="380">
        <f>+D11+E11+F11</f>
        <v>0</v>
      </c>
      <c r="H11" s="409"/>
      <c r="I11" s="409"/>
      <c r="T11" s="455" t="s">
        <v>740</v>
      </c>
      <c r="U11" s="455" t="s">
        <v>52</v>
      </c>
    </row>
    <row r="12" spans="1:21" ht="12.75" customHeight="1" x14ac:dyDescent="0.25">
      <c r="A12" s="159" t="s">
        <v>124</v>
      </c>
      <c r="B12" s="381" t="s">
        <v>126</v>
      </c>
      <c r="C12" s="161" t="s">
        <v>265</v>
      </c>
      <c r="D12" s="433"/>
      <c r="E12" s="469">
        <f>SUMIFS('Sch C-1'!$F$13:$F$462,'Sch C-1'!$C$13:$C$462,'Sch C'!A12,'Sch C-1'!$D$13:$D$462,'Sch C'!B12)</f>
        <v>0</v>
      </c>
      <c r="F12" s="468">
        <f>SUMIFS('Sch C-1'!$G$13:$G$462,'Sch C-1'!$C$13:$C$462,'Sch C'!A12,'Sch C-1'!$D$13:$D$462,'Sch C'!B12)</f>
        <v>0</v>
      </c>
      <c r="G12" s="380">
        <f t="shared" si="0"/>
        <v>0</v>
      </c>
      <c r="H12" s="409"/>
      <c r="I12" s="409"/>
      <c r="T12" s="455" t="s">
        <v>741</v>
      </c>
      <c r="U12" s="455" t="s">
        <v>54</v>
      </c>
    </row>
    <row r="13" spans="1:21" ht="12.75" customHeight="1" x14ac:dyDescent="0.25">
      <c r="A13" s="159" t="s">
        <v>124</v>
      </c>
      <c r="B13" s="381" t="s">
        <v>127</v>
      </c>
      <c r="C13" s="161" t="s">
        <v>99</v>
      </c>
      <c r="D13" s="433"/>
      <c r="E13" s="469">
        <f>SUMIFS('Sch C-1'!$F$13:$F$462,'Sch C-1'!$C$13:$C$462,'Sch C'!A13,'Sch C-1'!$D$13:$D$462,'Sch C'!B13)</f>
        <v>0</v>
      </c>
      <c r="F13" s="468">
        <f>SUMIFS('Sch C-1'!$G$13:$G$462,'Sch C-1'!$C$13:$C$462,'Sch C'!A13,'Sch C-1'!$D$13:$D$462,'Sch C'!B13)</f>
        <v>0</v>
      </c>
      <c r="G13" s="380">
        <f t="shared" si="0"/>
        <v>0</v>
      </c>
      <c r="H13" s="410"/>
      <c r="I13" s="410"/>
      <c r="T13" s="455" t="s">
        <v>742</v>
      </c>
      <c r="U13" s="455" t="s">
        <v>56</v>
      </c>
    </row>
    <row r="14" spans="1:21" ht="12.75" customHeight="1" x14ac:dyDescent="0.25">
      <c r="A14" s="159" t="s">
        <v>124</v>
      </c>
      <c r="B14" s="381" t="s">
        <v>155</v>
      </c>
      <c r="C14" s="161" t="s">
        <v>58</v>
      </c>
      <c r="D14" s="433"/>
      <c r="E14" s="469">
        <f>SUMIFS('Sch C-1'!$F$13:$F$462,'Sch C-1'!$C$13:$C$462,'Sch C'!A14,'Sch C-1'!$D$13:$D$462,'Sch C'!B14)</f>
        <v>0</v>
      </c>
      <c r="F14" s="468">
        <f>SUMIFS('Sch C-1'!$G$13:$G$462,'Sch C-1'!$C$13:$C$462,'Sch C'!A14,'Sch C-1'!$D$13:$D$462,'Sch C'!B14)</f>
        <v>0</v>
      </c>
      <c r="G14" s="380">
        <f t="shared" si="0"/>
        <v>0</v>
      </c>
      <c r="H14" s="410"/>
      <c r="I14" s="410"/>
      <c r="T14" s="455" t="s">
        <v>743</v>
      </c>
      <c r="U14" s="455" t="s">
        <v>58</v>
      </c>
    </row>
    <row r="15" spans="1:21" ht="12.75" customHeight="1" x14ac:dyDescent="0.25">
      <c r="A15" s="159" t="s">
        <v>124</v>
      </c>
      <c r="B15" s="381" t="s">
        <v>129</v>
      </c>
      <c r="C15" s="161" t="s">
        <v>60</v>
      </c>
      <c r="D15" s="433"/>
      <c r="E15" s="469">
        <f>SUMIFS('Sch C-1'!$F$13:$F$462,'Sch C-1'!$C$13:$C$462,'Sch C'!A15,'Sch C-1'!$D$13:$D$462,'Sch C'!B15)</f>
        <v>0</v>
      </c>
      <c r="F15" s="468">
        <f>SUMIFS('Sch C-1'!$G$13:$G$462,'Sch C-1'!$C$13:$C$462,'Sch C'!A15,'Sch C-1'!$D$13:$D$462,'Sch C'!B15)</f>
        <v>0</v>
      </c>
      <c r="G15" s="380">
        <f t="shared" si="0"/>
        <v>0</v>
      </c>
      <c r="H15" s="410"/>
      <c r="I15" s="410"/>
      <c r="T15" s="455" t="s">
        <v>744</v>
      </c>
      <c r="U15" s="455" t="s">
        <v>60</v>
      </c>
    </row>
    <row r="16" spans="1:21" ht="12.75" customHeight="1" x14ac:dyDescent="0.25">
      <c r="A16" s="159" t="s">
        <v>124</v>
      </c>
      <c r="B16" s="381" t="s">
        <v>130</v>
      </c>
      <c r="C16" s="161" t="s">
        <v>266</v>
      </c>
      <c r="D16" s="433"/>
      <c r="E16" s="469">
        <f>SUMIFS('Sch C-1'!$F$13:$F$462,'Sch C-1'!$C$13:$C$462,'Sch C'!A16,'Sch C-1'!$D$13:$D$462,'Sch C'!B16)</f>
        <v>0</v>
      </c>
      <c r="F16" s="468">
        <f>SUMIFS('Sch C-1'!$G$13:$G$462,'Sch C-1'!$C$13:$C$462,'Sch C'!A16,'Sch C-1'!$D$13:$D$462,'Sch C'!B16)</f>
        <v>0</v>
      </c>
      <c r="G16" s="380">
        <f t="shared" si="0"/>
        <v>0</v>
      </c>
      <c r="H16" s="410"/>
      <c r="I16" s="410"/>
      <c r="T16" s="455" t="s">
        <v>745</v>
      </c>
      <c r="U16" s="455" t="s">
        <v>184</v>
      </c>
    </row>
    <row r="17" spans="1:21" ht="12.75" customHeight="1" x14ac:dyDescent="0.25">
      <c r="A17" s="471" t="s">
        <v>124</v>
      </c>
      <c r="B17" s="472" t="s">
        <v>911</v>
      </c>
      <c r="C17" s="473" t="s">
        <v>918</v>
      </c>
      <c r="D17" s="433"/>
      <c r="E17" s="469">
        <f>SUMIFS('Sch C-1'!$F$13:$F$462,'Sch C-1'!$C$13:$C$462,'Sch C'!A17,'Sch C-1'!$D$13:$D$462,'Sch C'!B17)</f>
        <v>0</v>
      </c>
      <c r="F17" s="468">
        <f>SUMIFS('Sch C-1'!$G$13:$G$462,'Sch C-1'!$C$13:$C$462,'Sch C'!A17,'Sch C-1'!$D$13:$D$462,'Sch C'!B17)</f>
        <v>0</v>
      </c>
      <c r="G17" s="380">
        <f t="shared" ref="G17" si="1">+D17+E17+F17</f>
        <v>0</v>
      </c>
      <c r="H17" s="410"/>
      <c r="I17" s="410"/>
      <c r="T17" s="455" t="s">
        <v>912</v>
      </c>
      <c r="U17" s="455" t="s">
        <v>918</v>
      </c>
    </row>
    <row r="18" spans="1:21" ht="12.75" customHeight="1" x14ac:dyDescent="0.25">
      <c r="A18" s="159" t="s">
        <v>124</v>
      </c>
      <c r="B18" s="381" t="s">
        <v>131</v>
      </c>
      <c r="C18" s="161" t="s">
        <v>63</v>
      </c>
      <c r="D18" s="433"/>
      <c r="E18" s="469">
        <f>SUMIFS('Sch C-1'!$F$13:$F$462,'Sch C-1'!$C$13:$C$462,'Sch C'!A18,'Sch C-1'!$D$13:$D$462,'Sch C'!B18)</f>
        <v>0</v>
      </c>
      <c r="F18" s="468">
        <f>SUMIFS('Sch C-1'!$G$13:$G$462,'Sch C-1'!$C$13:$C$462,'Sch C'!A18,'Sch C-1'!$D$13:$D$462,'Sch C'!B18)</f>
        <v>0</v>
      </c>
      <c r="G18" s="380">
        <f t="shared" si="0"/>
        <v>0</v>
      </c>
      <c r="H18" s="410"/>
      <c r="I18" s="410"/>
      <c r="T18" s="455" t="s">
        <v>746</v>
      </c>
      <c r="U18" s="455" t="s">
        <v>63</v>
      </c>
    </row>
    <row r="19" spans="1:21" ht="12.75" customHeight="1" x14ac:dyDescent="0.25">
      <c r="A19" s="159" t="s">
        <v>124</v>
      </c>
      <c r="B19" s="381" t="s">
        <v>132</v>
      </c>
      <c r="C19" s="161" t="s">
        <v>65</v>
      </c>
      <c r="D19" s="433"/>
      <c r="E19" s="469">
        <f>SUMIFS('Sch C-1'!$F$13:$F$462,'Sch C-1'!$C$13:$C$462,'Sch C'!A19,'Sch C-1'!$D$13:$D$462,'Sch C'!B19)</f>
        <v>0</v>
      </c>
      <c r="F19" s="468">
        <f>SUMIFS('Sch C-1'!$G$13:$G$462,'Sch C-1'!$C$13:$C$462,'Sch C'!A19,'Sch C-1'!$D$13:$D$462,'Sch C'!B19)</f>
        <v>0</v>
      </c>
      <c r="G19" s="380">
        <f t="shared" si="0"/>
        <v>0</v>
      </c>
      <c r="H19" s="410"/>
      <c r="I19" s="410"/>
      <c r="T19" s="455" t="s">
        <v>747</v>
      </c>
      <c r="U19" s="455" t="s">
        <v>65</v>
      </c>
    </row>
    <row r="20" spans="1:21" ht="12.75" customHeight="1" x14ac:dyDescent="0.25">
      <c r="A20" s="159" t="s">
        <v>124</v>
      </c>
      <c r="B20" s="159" t="s">
        <v>267</v>
      </c>
      <c r="C20" s="161" t="s">
        <v>535</v>
      </c>
      <c r="D20" s="433"/>
      <c r="E20" s="469">
        <f>SUMIFS('Sch C-1'!$F$13:$F$462,'Sch C-1'!$C$13:$C$462,'Sch C'!A20,'Sch C-1'!$D$13:$D$462,'Sch C'!B20)</f>
        <v>0</v>
      </c>
      <c r="F20" s="468">
        <f>SUMIFS('Sch C-1'!$G$13:$G$462,'Sch C-1'!$C$13:$C$462,'Sch C'!A20,'Sch C-1'!$D$13:$D$462,'Sch C'!B20)</f>
        <v>0</v>
      </c>
      <c r="G20" s="380">
        <f t="shared" si="0"/>
        <v>0</v>
      </c>
      <c r="H20" s="410"/>
      <c r="I20" s="410"/>
      <c r="T20" s="455" t="s">
        <v>748</v>
      </c>
      <c r="U20" s="455" t="s">
        <v>67</v>
      </c>
    </row>
    <row r="21" spans="1:21" ht="12.75" customHeight="1" x14ac:dyDescent="0.25">
      <c r="A21" s="159" t="s">
        <v>124</v>
      </c>
      <c r="B21" s="159" t="s">
        <v>135</v>
      </c>
      <c r="C21" s="161" t="s">
        <v>536</v>
      </c>
      <c r="D21" s="433"/>
      <c r="E21" s="469">
        <f>SUMIFS('Sch C-1'!$F$13:$F$462,'Sch C-1'!$C$13:$C$462,'Sch C'!A21,'Sch C-1'!$D$13:$D$462,'Sch C'!B21)</f>
        <v>0</v>
      </c>
      <c r="F21" s="468">
        <f>SUMIFS('Sch C-1'!$G$13:$G$462,'Sch C-1'!$C$13:$C$462,'Sch C'!A21,'Sch C-1'!$D$13:$D$462,'Sch C'!B21)</f>
        <v>0</v>
      </c>
      <c r="G21" s="380">
        <f t="shared" si="0"/>
        <v>0</v>
      </c>
      <c r="H21" s="410"/>
      <c r="I21" s="410"/>
      <c r="T21" s="455" t="s">
        <v>749</v>
      </c>
      <c r="U21" s="455" t="s">
        <v>69</v>
      </c>
    </row>
    <row r="22" spans="1:21" ht="12.75" customHeight="1" x14ac:dyDescent="0.25">
      <c r="A22" s="159" t="s">
        <v>124</v>
      </c>
      <c r="B22" s="159" t="s">
        <v>268</v>
      </c>
      <c r="C22" s="161" t="s">
        <v>71</v>
      </c>
      <c r="D22" s="433"/>
      <c r="E22" s="469">
        <f>SUMIFS('Sch C-1'!$F$13:$F$462,'Sch C-1'!$C$13:$C$462,'Sch C'!A22,'Sch C-1'!$D$13:$D$462,'Sch C'!B22)</f>
        <v>0</v>
      </c>
      <c r="F22" s="468">
        <f>SUMIFS('Sch C-1'!$G$13:$G$462,'Sch C-1'!$C$13:$C$462,'Sch C'!A22,'Sch C-1'!$D$13:$D$462,'Sch C'!B22)</f>
        <v>0</v>
      </c>
      <c r="G22" s="380">
        <f t="shared" si="0"/>
        <v>0</v>
      </c>
      <c r="H22" s="410"/>
      <c r="I22" s="410"/>
      <c r="T22" s="455" t="s">
        <v>750</v>
      </c>
      <c r="U22" s="455" t="s">
        <v>71</v>
      </c>
    </row>
    <row r="23" spans="1:21" ht="12.75" customHeight="1" x14ac:dyDescent="0.25">
      <c r="A23" s="159" t="s">
        <v>124</v>
      </c>
      <c r="B23" s="159" t="s">
        <v>537</v>
      </c>
      <c r="C23" s="161" t="s">
        <v>72</v>
      </c>
      <c r="D23" s="433"/>
      <c r="E23" s="469">
        <f>SUMIFS('Sch C-1'!$F$13:$F$462,'Sch C-1'!$C$13:$C$462,'Sch C'!A23,'Sch C-1'!$D$13:$D$462,'Sch C'!B23)</f>
        <v>0</v>
      </c>
      <c r="F23" s="468">
        <f>SUMIFS('Sch C-1'!$G$13:$G$462,'Sch C-1'!$C$13:$C$462,'Sch C'!A23,'Sch C-1'!$D$13:$D$462,'Sch C'!B23)</f>
        <v>0</v>
      </c>
      <c r="G23" s="380">
        <f t="shared" si="0"/>
        <v>0</v>
      </c>
      <c r="H23" s="410"/>
      <c r="I23" s="410"/>
      <c r="T23" s="455" t="s">
        <v>751</v>
      </c>
      <c r="U23" s="455" t="s">
        <v>72</v>
      </c>
    </row>
    <row r="24" spans="1:21" ht="12.75" customHeight="1" x14ac:dyDescent="0.25">
      <c r="A24" s="159" t="s">
        <v>124</v>
      </c>
      <c r="B24" s="159" t="s">
        <v>538</v>
      </c>
      <c r="C24" s="161" t="s">
        <v>539</v>
      </c>
      <c r="D24" s="433"/>
      <c r="E24" s="469">
        <f>SUMIFS('Sch C-1'!$F$13:$F$462,'Sch C-1'!$C$13:$C$462,'Sch C'!A24,'Sch C-1'!$D$13:$D$462,'Sch C'!B24)</f>
        <v>0</v>
      </c>
      <c r="F24" s="468">
        <f>SUMIFS('Sch C-1'!$G$13:$G$462,'Sch C-1'!$C$13:$C$462,'Sch C'!A24,'Sch C-1'!$D$13:$D$462,'Sch C'!B24)</f>
        <v>0</v>
      </c>
      <c r="G24" s="380">
        <f t="shared" si="0"/>
        <v>0</v>
      </c>
      <c r="H24" s="410"/>
      <c r="I24" s="410"/>
      <c r="T24" s="455" t="s">
        <v>752</v>
      </c>
      <c r="U24" s="455" t="s">
        <v>73</v>
      </c>
    </row>
    <row r="25" spans="1:21" ht="12.75" customHeight="1" x14ac:dyDescent="0.25">
      <c r="A25" s="159" t="s">
        <v>124</v>
      </c>
      <c r="B25" s="159" t="s">
        <v>540</v>
      </c>
      <c r="C25" s="161" t="s">
        <v>74</v>
      </c>
      <c r="D25" s="433"/>
      <c r="E25" s="469">
        <f>SUMIFS('Sch C-1'!$F$13:$F$462,'Sch C-1'!$C$13:$C$462,'Sch C'!A25,'Sch C-1'!$D$13:$D$462,'Sch C'!B25)</f>
        <v>0</v>
      </c>
      <c r="F25" s="468">
        <f>SUMIFS('Sch C-1'!$G$13:$G$462,'Sch C-1'!$C$13:$C$462,'Sch C'!A25,'Sch C-1'!$D$13:$D$462,'Sch C'!B25)</f>
        <v>0</v>
      </c>
      <c r="G25" s="380">
        <f t="shared" si="0"/>
        <v>0</v>
      </c>
      <c r="H25" s="410"/>
      <c r="I25" s="410"/>
      <c r="T25" s="455" t="s">
        <v>753</v>
      </c>
      <c r="U25" s="455" t="s">
        <v>74</v>
      </c>
    </row>
    <row r="26" spans="1:21" ht="12.75" customHeight="1" x14ac:dyDescent="0.25">
      <c r="A26" s="159" t="s">
        <v>124</v>
      </c>
      <c r="B26" s="159" t="s">
        <v>541</v>
      </c>
      <c r="C26" s="393" t="s">
        <v>542</v>
      </c>
      <c r="D26" s="433"/>
      <c r="E26" s="469">
        <f>SUMIFS('Sch C-1'!$F$13:$F$462,'Sch C-1'!$C$13:$C$462,'Sch C'!A26,'Sch C-1'!$D$13:$D$462,'Sch C'!B26)</f>
        <v>0</v>
      </c>
      <c r="F26" s="468">
        <f>SUMIFS('Sch C-1'!$G$13:$G$462,'Sch C-1'!$C$13:$C$462,'Sch C'!A26,'Sch C-1'!$D$13:$D$462,'Sch C'!B26)</f>
        <v>0</v>
      </c>
      <c r="G26" s="380">
        <f t="shared" si="0"/>
        <v>0</v>
      </c>
      <c r="H26" s="410"/>
      <c r="I26" s="410"/>
      <c r="T26" s="455" t="s">
        <v>754</v>
      </c>
      <c r="U26" s="455" t="s">
        <v>170</v>
      </c>
    </row>
    <row r="27" spans="1:21" ht="12.75" customHeight="1" x14ac:dyDescent="0.25">
      <c r="A27" s="159" t="s">
        <v>124</v>
      </c>
      <c r="B27" s="159" t="s">
        <v>543</v>
      </c>
      <c r="C27" s="161" t="s">
        <v>194</v>
      </c>
      <c r="D27" s="433"/>
      <c r="E27" s="469">
        <f>SUMIFS('Sch C-1'!$F$13:$F$462,'Sch C-1'!$C$13:$C$462,'Sch C'!A27,'Sch C-1'!$D$13:$D$462,'Sch C'!B27)</f>
        <v>0</v>
      </c>
      <c r="F27" s="468">
        <f>SUMIFS('Sch C-1'!$G$13:$G$462,'Sch C-1'!$C$13:$C$462,'Sch C'!A27,'Sch C-1'!$D$13:$D$462,'Sch C'!B27)</f>
        <v>0</v>
      </c>
      <c r="G27" s="380">
        <f t="shared" si="0"/>
        <v>0</v>
      </c>
      <c r="H27" s="410"/>
      <c r="I27" s="410"/>
      <c r="T27" s="455" t="s">
        <v>755</v>
      </c>
      <c r="U27" s="455" t="s">
        <v>194</v>
      </c>
    </row>
    <row r="28" spans="1:21" ht="12.75" customHeight="1" x14ac:dyDescent="0.25">
      <c r="A28" s="159" t="s">
        <v>124</v>
      </c>
      <c r="B28" s="159" t="s">
        <v>544</v>
      </c>
      <c r="C28" s="161" t="s">
        <v>545</v>
      </c>
      <c r="D28" s="433"/>
      <c r="E28" s="469">
        <f>SUMIFS('Sch C-1'!$F$13:$F$462,'Sch C-1'!$C$13:$C$462,'Sch C'!A28,'Sch C-1'!$D$13:$D$462,'Sch C'!B28)</f>
        <v>0</v>
      </c>
      <c r="F28" s="468">
        <f>SUMIFS('Sch C-1'!$G$13:$G$462,'Sch C-1'!$C$13:$C$462,'Sch C'!A28,'Sch C-1'!$D$13:$D$462,'Sch C'!B28)</f>
        <v>0</v>
      </c>
      <c r="G28" s="380">
        <f t="shared" si="0"/>
        <v>0</v>
      </c>
      <c r="H28" s="410"/>
      <c r="I28" s="410"/>
      <c r="T28" s="455" t="s">
        <v>756</v>
      </c>
      <c r="U28" s="455" t="s">
        <v>75</v>
      </c>
    </row>
    <row r="29" spans="1:21" ht="12.75" customHeight="1" x14ac:dyDescent="0.25">
      <c r="A29" s="159" t="s">
        <v>124</v>
      </c>
      <c r="B29" s="159" t="s">
        <v>546</v>
      </c>
      <c r="C29" s="161" t="s">
        <v>76</v>
      </c>
      <c r="D29" s="433"/>
      <c r="E29" s="434">
        <f>-D29</f>
        <v>0</v>
      </c>
      <c r="F29" s="470">
        <f>SUMIFS('Sch C-1'!$G$13:$G$212,'Sch C-1'!$C$13:$C$212,'Sch C'!B29,'Sch C-1'!$D$13:$D$212,'Sch C'!C29)</f>
        <v>0</v>
      </c>
      <c r="G29" s="380">
        <f t="shared" si="0"/>
        <v>0</v>
      </c>
      <c r="H29" s="410"/>
      <c r="I29" s="410"/>
      <c r="T29" s="455" t="s">
        <v>757</v>
      </c>
      <c r="U29" s="455" t="s">
        <v>76</v>
      </c>
    </row>
    <row r="30" spans="1:21" ht="12.75" customHeight="1" x14ac:dyDescent="0.25">
      <c r="A30" s="159" t="s">
        <v>124</v>
      </c>
      <c r="B30" s="159" t="s">
        <v>547</v>
      </c>
      <c r="C30" s="161" t="s">
        <v>77</v>
      </c>
      <c r="D30" s="433"/>
      <c r="E30" s="434">
        <f t="shared" ref="E30:E31" si="2">-D30</f>
        <v>0</v>
      </c>
      <c r="F30" s="470">
        <f>SUMIFS('Sch C-1'!$G$13:$G$212,'Sch C-1'!$C$13:$C$212,'Sch C'!B30,'Sch C-1'!$D$13:$D$212,'Sch C'!C30)</f>
        <v>0</v>
      </c>
      <c r="G30" s="380">
        <f t="shared" si="0"/>
        <v>0</v>
      </c>
      <c r="H30" s="410"/>
      <c r="I30" s="410"/>
      <c r="T30" s="455" t="s">
        <v>758</v>
      </c>
      <c r="U30" s="455" t="s">
        <v>77</v>
      </c>
    </row>
    <row r="31" spans="1:21" ht="12.75" customHeight="1" x14ac:dyDescent="0.25">
      <c r="A31" s="159" t="s">
        <v>124</v>
      </c>
      <c r="B31" s="159" t="s">
        <v>548</v>
      </c>
      <c r="C31" s="161" t="s">
        <v>78</v>
      </c>
      <c r="D31" s="433"/>
      <c r="E31" s="434">
        <f t="shared" si="2"/>
        <v>0</v>
      </c>
      <c r="F31" s="470">
        <f>SUMIFS('Sch C-1'!$G$13:$G$212,'Sch C-1'!$C$13:$C$212,'Sch C'!B31,'Sch C-1'!$D$13:$D$212,'Sch C'!C31)</f>
        <v>0</v>
      </c>
      <c r="G31" s="380">
        <f t="shared" si="0"/>
        <v>0</v>
      </c>
      <c r="H31" s="410"/>
      <c r="I31" s="410"/>
      <c r="T31" s="455" t="s">
        <v>759</v>
      </c>
      <c r="U31" s="455" t="s">
        <v>78</v>
      </c>
    </row>
    <row r="32" spans="1:21" ht="12.75" customHeight="1" x14ac:dyDescent="0.25">
      <c r="A32" s="159" t="s">
        <v>124</v>
      </c>
      <c r="B32" s="159" t="s">
        <v>549</v>
      </c>
      <c r="C32" s="161" t="s">
        <v>550</v>
      </c>
      <c r="D32" s="433"/>
      <c r="E32" s="469">
        <f>SUMIFS('Sch C-1'!$F$13:$F$462,'Sch C-1'!$C$13:$C$462,'Sch C'!A32,'Sch C-1'!$D$13:$D$462,'Sch C'!B32)</f>
        <v>0</v>
      </c>
      <c r="F32" s="468">
        <f>SUMIFS('Sch C-1'!$G$13:$G$462,'Sch C-1'!$C$13:$C$462,'Sch C'!A32,'Sch C-1'!$D$13:$D$462,'Sch C'!B32)</f>
        <v>0</v>
      </c>
      <c r="G32" s="380">
        <f t="shared" si="0"/>
        <v>0</v>
      </c>
      <c r="H32" s="410"/>
      <c r="I32" s="410"/>
      <c r="T32" s="455" t="s">
        <v>760</v>
      </c>
      <c r="U32" s="455" t="s">
        <v>159</v>
      </c>
    </row>
    <row r="33" spans="1:21" ht="12.75" customHeight="1" x14ac:dyDescent="0.25">
      <c r="A33" s="159" t="s">
        <v>124</v>
      </c>
      <c r="B33" s="159" t="s">
        <v>140</v>
      </c>
      <c r="C33" s="161" t="s">
        <v>973</v>
      </c>
      <c r="D33" s="433"/>
      <c r="E33" s="469">
        <f>SUMIFS('Sch C-1'!$F$13:$F$462,'Sch C-1'!$C$13:$C$462,'Sch C'!A33,'Sch C-1'!$D$13:$D$462,'Sch C'!B33)</f>
        <v>0</v>
      </c>
      <c r="F33" s="468">
        <f>SUMIFS('Sch C-1'!$G$13:$G$462,'Sch C-1'!$C$13:$C$462,'Sch C'!A33,'Sch C-1'!$D$13:$D$462,'Sch C'!B33)</f>
        <v>0</v>
      </c>
      <c r="G33" s="380">
        <f t="shared" si="0"/>
        <v>0</v>
      </c>
      <c r="H33" s="410"/>
      <c r="I33" s="410"/>
      <c r="T33" s="455" t="s">
        <v>761</v>
      </c>
      <c r="U33" s="455" t="s">
        <v>160</v>
      </c>
    </row>
    <row r="34" spans="1:21" ht="12.75" customHeight="1" x14ac:dyDescent="0.25">
      <c r="A34" s="159" t="s">
        <v>124</v>
      </c>
      <c r="B34" s="159" t="s">
        <v>552</v>
      </c>
      <c r="C34" s="161" t="s">
        <v>553</v>
      </c>
      <c r="D34" s="433"/>
      <c r="E34" s="434">
        <f>-D34</f>
        <v>0</v>
      </c>
      <c r="F34" s="470">
        <f>SUMIFS('Sch C-1'!$G$13:$G$212,'Sch C-1'!$C$13:$C$212,'Sch C'!B34,'Sch C-1'!$D$13:$D$212,'Sch C'!C34)</f>
        <v>0</v>
      </c>
      <c r="G34" s="380">
        <f t="shared" si="0"/>
        <v>0</v>
      </c>
      <c r="H34" s="410"/>
      <c r="I34" s="410"/>
      <c r="T34" s="455" t="s">
        <v>762</v>
      </c>
      <c r="U34" s="455" t="s">
        <v>173</v>
      </c>
    </row>
    <row r="35" spans="1:21" ht="12.75" customHeight="1" x14ac:dyDescent="0.25">
      <c r="A35" s="159" t="s">
        <v>124</v>
      </c>
      <c r="B35" s="159" t="s">
        <v>554</v>
      </c>
      <c r="C35" s="161" t="s">
        <v>555</v>
      </c>
      <c r="D35" s="433"/>
      <c r="E35" s="469">
        <f>SUMIFS('Sch C-1'!$F$13:$F$462,'Sch C-1'!$C$13:$C$462,'Sch C'!A35,'Sch C-1'!$D$13:$D$462,'Sch C'!B35)</f>
        <v>0</v>
      </c>
      <c r="F35" s="468">
        <f>SUMIFS('Sch C-1'!$G$13:$G$462,'Sch C-1'!$C$13:$C$462,'Sch C'!A35,'Sch C-1'!$D$13:$D$462,'Sch C'!B35)</f>
        <v>0</v>
      </c>
      <c r="G35" s="380">
        <f t="shared" si="0"/>
        <v>0</v>
      </c>
      <c r="H35" s="410"/>
      <c r="I35" s="410"/>
      <c r="T35" s="455" t="s">
        <v>763</v>
      </c>
      <c r="U35" s="455" t="s">
        <v>175</v>
      </c>
    </row>
    <row r="36" spans="1:21" ht="12.75" customHeight="1" x14ac:dyDescent="0.25">
      <c r="A36" s="159" t="s">
        <v>124</v>
      </c>
      <c r="B36" s="159" t="s">
        <v>556</v>
      </c>
      <c r="C36" s="161" t="s">
        <v>557</v>
      </c>
      <c r="D36" s="433"/>
      <c r="E36" s="434">
        <f>-D36</f>
        <v>0</v>
      </c>
      <c r="F36" s="470">
        <f>SUMIFS('Sch C-1'!$G$13:$G$212,'Sch C-1'!$C$13:$C$212,'Sch C'!B36,'Sch C-1'!$D$13:$D$212,'Sch C'!C36)</f>
        <v>0</v>
      </c>
      <c r="G36" s="380">
        <f t="shared" si="0"/>
        <v>0</v>
      </c>
      <c r="H36" s="410"/>
      <c r="I36" s="410"/>
      <c r="T36" s="455" t="s">
        <v>764</v>
      </c>
      <c r="U36" s="455" t="s">
        <v>178</v>
      </c>
    </row>
    <row r="37" spans="1:21" ht="12.75" customHeight="1" x14ac:dyDescent="0.25">
      <c r="A37" s="159" t="s">
        <v>124</v>
      </c>
      <c r="B37" s="159" t="s">
        <v>558</v>
      </c>
      <c r="C37" s="161" t="s">
        <v>559</v>
      </c>
      <c r="D37" s="433"/>
      <c r="E37" s="469">
        <f>SUMIFS('Sch C-1'!$F$13:$F$462,'Sch C-1'!$C$13:$C$462,'Sch C'!A37,'Sch C-1'!$D$13:$D$462,'Sch C'!B37)</f>
        <v>0</v>
      </c>
      <c r="F37" s="468">
        <f>SUMIFS('Sch C-1'!$G$13:$G$462,'Sch C-1'!$C$13:$C$462,'Sch C'!A37,'Sch C-1'!$D$13:$D$462,'Sch C'!B37)</f>
        <v>0</v>
      </c>
      <c r="G37" s="380">
        <f t="shared" si="0"/>
        <v>0</v>
      </c>
      <c r="H37" s="409"/>
      <c r="I37" s="409"/>
      <c r="T37" s="455" t="s">
        <v>765</v>
      </c>
      <c r="U37" s="455" t="s">
        <v>176</v>
      </c>
    </row>
    <row r="38" spans="1:21" ht="12.75" customHeight="1" x14ac:dyDescent="0.25">
      <c r="A38" s="159" t="s">
        <v>124</v>
      </c>
      <c r="B38" s="159" t="s">
        <v>560</v>
      </c>
      <c r="C38" s="161" t="s">
        <v>561</v>
      </c>
      <c r="D38" s="433"/>
      <c r="E38" s="469">
        <f>SUMIFS('Sch C-1'!$F$13:$F$462,'Sch C-1'!$C$13:$C$462,'Sch C'!A38,'Sch C-1'!$D$13:$D$462,'Sch C'!B38)</f>
        <v>0</v>
      </c>
      <c r="F38" s="468">
        <f>SUMIFS('Sch C-1'!$G$13:$G$462,'Sch C-1'!$C$13:$C$462,'Sch C'!A38,'Sch C-1'!$D$13:$D$462,'Sch C'!B38)</f>
        <v>0</v>
      </c>
      <c r="G38" s="380">
        <f t="shared" si="0"/>
        <v>0</v>
      </c>
      <c r="H38" s="160"/>
      <c r="I38" s="160"/>
      <c r="T38" s="455" t="s">
        <v>766</v>
      </c>
      <c r="U38" s="455" t="s">
        <v>185</v>
      </c>
    </row>
    <row r="39" spans="1:21" ht="12.75" customHeight="1" x14ac:dyDescent="0.25">
      <c r="A39" s="159" t="s">
        <v>124</v>
      </c>
      <c r="B39" s="159" t="s">
        <v>562</v>
      </c>
      <c r="C39" s="62" t="s">
        <v>177</v>
      </c>
      <c r="D39" s="433"/>
      <c r="E39" s="469">
        <f>SUMIFS('Sch C-1'!$F$13:$F$462,'Sch C-1'!$C$13:$C$462,'Sch C'!A39,'Sch C-1'!$D$13:$D$462,'Sch C'!B39)</f>
        <v>0</v>
      </c>
      <c r="F39" s="468">
        <f>SUMIFS('Sch C-1'!$G$13:$G$462,'Sch C-1'!$C$13:$C$462,'Sch C'!A39,'Sch C-1'!$D$13:$D$462,'Sch C'!B39)</f>
        <v>0</v>
      </c>
      <c r="G39" s="380">
        <f t="shared" si="0"/>
        <v>0</v>
      </c>
      <c r="H39" s="410"/>
      <c r="I39" s="410"/>
      <c r="T39" s="455" t="s">
        <v>767</v>
      </c>
      <c r="U39" s="455" t="s">
        <v>177</v>
      </c>
    </row>
    <row r="40" spans="1:21" ht="12.75" customHeight="1" x14ac:dyDescent="0.25">
      <c r="A40" s="159" t="s">
        <v>124</v>
      </c>
      <c r="B40" s="159" t="s">
        <v>136</v>
      </c>
      <c r="C40" s="62" t="s">
        <v>563</v>
      </c>
      <c r="D40" s="433"/>
      <c r="E40" s="469">
        <f>SUMIFS('Sch C-1'!$F$13:$F$462,'Sch C-1'!$C$13:$C$462,'Sch C'!A40,'Sch C-1'!$D$13:$D$462,'Sch C'!B40)</f>
        <v>0</v>
      </c>
      <c r="F40" s="468">
        <f>SUMIFS('Sch C-1'!$G$13:$G$462,'Sch C-1'!$C$13:$C$462,'Sch C'!A40,'Sch C-1'!$D$13:$D$462,'Sch C'!B40)</f>
        <v>0</v>
      </c>
      <c r="G40" s="380">
        <f t="shared" si="0"/>
        <v>0</v>
      </c>
      <c r="H40" s="410"/>
      <c r="I40" s="410"/>
      <c r="T40" s="455" t="s">
        <v>768</v>
      </c>
      <c r="U40" s="455" t="s">
        <v>174</v>
      </c>
    </row>
    <row r="41" spans="1:21" ht="12.75" customHeight="1" x14ac:dyDescent="0.25">
      <c r="A41" s="159" t="s">
        <v>124</v>
      </c>
      <c r="B41" s="159" t="s">
        <v>564</v>
      </c>
      <c r="C41" s="62" t="s">
        <v>179</v>
      </c>
      <c r="D41" s="433"/>
      <c r="E41" s="469">
        <f>SUMIFS('Sch C-1'!$F$13:$F$462,'Sch C-1'!$C$13:$C$462,'Sch C'!A41,'Sch C-1'!$D$13:$D$462,'Sch C'!B41)</f>
        <v>0</v>
      </c>
      <c r="F41" s="468">
        <f>SUMIFS('Sch C-1'!$G$13:$G$462,'Sch C-1'!$C$13:$C$462,'Sch C'!A41,'Sch C-1'!$D$13:$D$462,'Sch C'!B41)</f>
        <v>0</v>
      </c>
      <c r="G41" s="380">
        <f t="shared" si="0"/>
        <v>0</v>
      </c>
      <c r="H41" s="410"/>
      <c r="I41" s="410"/>
      <c r="T41" s="455" t="s">
        <v>769</v>
      </c>
      <c r="U41" s="455" t="s">
        <v>179</v>
      </c>
    </row>
    <row r="42" spans="1:21" ht="12.75" customHeight="1" x14ac:dyDescent="0.25">
      <c r="A42" s="159" t="s">
        <v>124</v>
      </c>
      <c r="B42" s="159" t="s">
        <v>565</v>
      </c>
      <c r="C42" s="161" t="s">
        <v>83</v>
      </c>
      <c r="D42" s="433"/>
      <c r="E42" s="469">
        <f>SUMIFS('Sch C-1'!$F$13:$F$462,'Sch C-1'!$C$13:$C$462,'Sch C'!A42,'Sch C-1'!$D$13:$D$462,'Sch C'!B42)</f>
        <v>0</v>
      </c>
      <c r="F42" s="468">
        <f>SUMIFS('Sch C-1'!$G$13:$G$462,'Sch C-1'!$C$13:$C$462,'Sch C'!A42,'Sch C-1'!$D$13:$D$462,'Sch C'!B42)</f>
        <v>0</v>
      </c>
      <c r="G42" s="380">
        <f t="shared" si="0"/>
        <v>0</v>
      </c>
      <c r="H42" s="410"/>
      <c r="I42" s="410"/>
      <c r="T42" s="455" t="s">
        <v>770</v>
      </c>
      <c r="U42" s="455" t="s">
        <v>180</v>
      </c>
    </row>
    <row r="43" spans="1:21" ht="12.75" customHeight="1" x14ac:dyDescent="0.25">
      <c r="A43" s="159" t="s">
        <v>124</v>
      </c>
      <c r="B43" s="159" t="s">
        <v>566</v>
      </c>
      <c r="C43" s="161" t="s">
        <v>269</v>
      </c>
      <c r="D43" s="433"/>
      <c r="E43" s="469">
        <f>SUMIFS('Sch C-1'!$F$13:$F$462,'Sch C-1'!$C$13:$C$462,'Sch C'!A43,'Sch C-1'!$D$13:$D$462,'Sch C'!B43)</f>
        <v>0</v>
      </c>
      <c r="F43" s="468">
        <f>SUMIFS('Sch C-1'!$G$13:$G$462,'Sch C-1'!$C$13:$C$462,'Sch C'!A43,'Sch C-1'!$D$13:$D$462,'Sch C'!B43)</f>
        <v>0</v>
      </c>
      <c r="G43" s="380">
        <f t="shared" si="0"/>
        <v>0</v>
      </c>
      <c r="H43" s="410"/>
      <c r="I43" s="410"/>
      <c r="T43" s="455" t="s">
        <v>771</v>
      </c>
      <c r="U43" s="455" t="s">
        <v>181</v>
      </c>
    </row>
    <row r="44" spans="1:21" ht="12.75" customHeight="1" x14ac:dyDescent="0.25">
      <c r="A44" s="159" t="s">
        <v>124</v>
      </c>
      <c r="B44" s="159" t="s">
        <v>412</v>
      </c>
      <c r="C44" s="161" t="s">
        <v>567</v>
      </c>
      <c r="D44" s="433"/>
      <c r="E44" s="469">
        <f>SUMIFS('Sch C-1'!$F$13:$F$462,'Sch C-1'!$C$13:$C$462,'Sch C'!A44,'Sch C-1'!$D$13:$D$462,'Sch C'!B44)</f>
        <v>0</v>
      </c>
      <c r="F44" s="468">
        <f>SUMIFS('Sch C-1'!$G$13:$G$462,'Sch C-1'!$C$13:$C$462,'Sch C'!A44,'Sch C-1'!$D$13:$D$462,'Sch C'!B44)</f>
        <v>0</v>
      </c>
      <c r="G44" s="380">
        <f t="shared" si="0"/>
        <v>0</v>
      </c>
      <c r="H44" s="410"/>
      <c r="I44" s="410"/>
      <c r="T44" s="455" t="s">
        <v>772</v>
      </c>
      <c r="U44" s="455" t="s">
        <v>182</v>
      </c>
    </row>
    <row r="45" spans="1:21" ht="12.75" customHeight="1" x14ac:dyDescent="0.25">
      <c r="A45" s="159" t="s">
        <v>124</v>
      </c>
      <c r="B45" s="159" t="s">
        <v>413</v>
      </c>
      <c r="C45" s="161" t="s">
        <v>568</v>
      </c>
      <c r="D45" s="433"/>
      <c r="E45" s="469">
        <f>SUMIFS('Sch C-1'!$F$13:$F$462,'Sch C-1'!$C$13:$C$462,'Sch C'!A45,'Sch C-1'!$D$13:$D$462,'Sch C'!B45)</f>
        <v>0</v>
      </c>
      <c r="F45" s="468">
        <f>SUMIFS('Sch C-1'!$G$13:$G$462,'Sch C-1'!$C$13:$C$462,'Sch C'!A45,'Sch C-1'!$D$13:$D$462,'Sch C'!B45)</f>
        <v>0</v>
      </c>
      <c r="G45" s="380">
        <f t="shared" si="0"/>
        <v>0</v>
      </c>
      <c r="H45" s="410"/>
      <c r="I45" s="410"/>
      <c r="T45" s="455" t="s">
        <v>773</v>
      </c>
      <c r="U45" s="455" t="s">
        <v>183</v>
      </c>
    </row>
    <row r="46" spans="1:21" x14ac:dyDescent="0.25">
      <c r="A46" s="159" t="s">
        <v>124</v>
      </c>
      <c r="B46" s="411" t="s">
        <v>282</v>
      </c>
      <c r="C46" s="423" t="s">
        <v>569</v>
      </c>
      <c r="D46" s="433"/>
      <c r="E46" s="469">
        <f>SUMIFS('Sch C-1'!$F$13:$F$462,'Sch C-1'!$C$13:$C$462,'Sch C'!A46,'Sch C-1'!$D$13:$D$462,'Sch C'!B46)</f>
        <v>0</v>
      </c>
      <c r="F46" s="468">
        <f>SUMIFS('Sch C-1'!$G$13:$G$462,'Sch C-1'!$C$13:$C$462,'Sch C'!A46,'Sch C-1'!$D$13:$D$462,'Sch C'!B46)</f>
        <v>0</v>
      </c>
      <c r="G46" s="380">
        <f t="shared" si="0"/>
        <v>0</v>
      </c>
      <c r="H46" s="410"/>
      <c r="I46" s="410"/>
      <c r="T46" s="455" t="s">
        <v>774</v>
      </c>
      <c r="U46" s="455" t="s">
        <v>470</v>
      </c>
    </row>
    <row r="47" spans="1:21" ht="12.75" customHeight="1" x14ac:dyDescent="0.25">
      <c r="A47" s="159" t="s">
        <v>124</v>
      </c>
      <c r="B47" s="159" t="s">
        <v>533</v>
      </c>
      <c r="C47" s="161" t="s">
        <v>570</v>
      </c>
      <c r="D47" s="435">
        <f>IF(SUM(D10:D46)=0,0,SUM(D10:D46))</f>
        <v>0</v>
      </c>
      <c r="E47" s="434">
        <f>IF(SUM(E10:E46)=0,0,SUM(E10:E46))</f>
        <v>0</v>
      </c>
      <c r="F47" s="434">
        <f>IF(SUM(F10:F46)=0,0,SUM(F10:F46))</f>
        <v>0</v>
      </c>
      <c r="G47" s="380">
        <f>IF(SUM(G10:G46)=0,0,SUM(G10:G46))</f>
        <v>0</v>
      </c>
      <c r="H47" s="410"/>
      <c r="I47" s="410"/>
      <c r="T47" s="455"/>
      <c r="U47" s="455"/>
    </row>
    <row r="48" spans="1:21" ht="12.75" customHeight="1" x14ac:dyDescent="0.25">
      <c r="C48" s="161"/>
      <c r="D48" s="392"/>
      <c r="E48" s="392"/>
      <c r="F48" s="392"/>
      <c r="G48" s="392"/>
      <c r="H48" s="410"/>
      <c r="I48" s="410"/>
      <c r="T48" s="455"/>
      <c r="U48" s="455"/>
    </row>
    <row r="49" spans="1:21" x14ac:dyDescent="0.25">
      <c r="C49" s="182" t="s">
        <v>481</v>
      </c>
      <c r="H49" s="160"/>
      <c r="I49" s="160"/>
      <c r="T49" s="455"/>
      <c r="U49" s="455"/>
    </row>
    <row r="50" spans="1:21" ht="12.75" customHeight="1" x14ac:dyDescent="0.25">
      <c r="A50" s="159" t="s">
        <v>133</v>
      </c>
      <c r="B50" s="381" t="s">
        <v>140</v>
      </c>
      <c r="C50" s="390" t="s">
        <v>319</v>
      </c>
      <c r="D50" s="437"/>
      <c r="E50" s="469">
        <f>SUMIFS('Sch C-1'!$F$13:$F$462,'Sch C-1'!$C$13:$C$462,'Sch C'!A50,'Sch C-1'!$D$13:$D$462,'Sch C'!B50)</f>
        <v>0</v>
      </c>
      <c r="F50" s="468">
        <f>SUMIFS('Sch C-1'!$G$13:$G$462,'Sch C-1'!$C$13:$C$462,'Sch C'!A50,'Sch C-1'!$D$13:$D$462,'Sch C'!B50)</f>
        <v>0</v>
      </c>
      <c r="G50" s="380">
        <f t="shared" ref="G50:G64" si="3">+D50+E50+F50</f>
        <v>0</v>
      </c>
      <c r="H50" s="237"/>
      <c r="I50" s="397"/>
      <c r="T50" s="455" t="s">
        <v>775</v>
      </c>
      <c r="U50" s="455" t="s">
        <v>319</v>
      </c>
    </row>
    <row r="51" spans="1:21" ht="12.75" customHeight="1" x14ac:dyDescent="0.25">
      <c r="A51" s="159" t="s">
        <v>133</v>
      </c>
      <c r="B51" s="381" t="s">
        <v>552</v>
      </c>
      <c r="C51" s="390" t="s">
        <v>320</v>
      </c>
      <c r="D51" s="433"/>
      <c r="E51" s="469">
        <f>SUMIFS('Sch C-1'!$F$13:$F$462,'Sch C-1'!$C$13:$C$462,'Sch C'!A51,'Sch C-1'!$D$13:$D$462,'Sch C'!B51)</f>
        <v>0</v>
      </c>
      <c r="F51" s="468">
        <f>SUMIFS('Sch C-1'!$G$13:$G$462,'Sch C-1'!$C$13:$C$462,'Sch C'!A51,'Sch C-1'!$D$13:$D$462,'Sch C'!B51)</f>
        <v>0</v>
      </c>
      <c r="G51" s="380">
        <f t="shared" si="3"/>
        <v>0</v>
      </c>
      <c r="H51" s="237"/>
      <c r="I51" s="397"/>
      <c r="T51" s="455" t="s">
        <v>776</v>
      </c>
      <c r="U51" s="455" t="s">
        <v>320</v>
      </c>
    </row>
    <row r="52" spans="1:21" ht="12.75" customHeight="1" x14ac:dyDescent="0.25">
      <c r="A52" s="159" t="s">
        <v>133</v>
      </c>
      <c r="B52" s="159" t="s">
        <v>554</v>
      </c>
      <c r="C52" s="390" t="s">
        <v>321</v>
      </c>
      <c r="D52" s="433"/>
      <c r="E52" s="469">
        <f>SUMIFS('Sch C-1'!$F$13:$F$462,'Sch C-1'!$C$13:$C$462,'Sch C'!A52,'Sch C-1'!$D$13:$D$462,'Sch C'!B52)</f>
        <v>0</v>
      </c>
      <c r="F52" s="468">
        <f>SUMIFS('Sch C-1'!$G$13:$G$462,'Sch C-1'!$C$13:$C$462,'Sch C'!A52,'Sch C-1'!$D$13:$D$462,'Sch C'!B52)</f>
        <v>0</v>
      </c>
      <c r="G52" s="380">
        <f t="shared" si="3"/>
        <v>0</v>
      </c>
      <c r="H52" s="160"/>
      <c r="I52" s="397"/>
      <c r="T52" s="455" t="s">
        <v>777</v>
      </c>
      <c r="U52" s="455" t="s">
        <v>321</v>
      </c>
    </row>
    <row r="53" spans="1:21" ht="12.75" customHeight="1" x14ac:dyDescent="0.25">
      <c r="A53" s="159" t="s">
        <v>133</v>
      </c>
      <c r="B53" s="159" t="s">
        <v>571</v>
      </c>
      <c r="C53" s="389" t="s">
        <v>732</v>
      </c>
      <c r="D53" s="433"/>
      <c r="E53" s="469">
        <f>SUMIFS('Sch C-1'!$F$13:$F$462,'Sch C-1'!$C$13:$C$462,'Sch C'!A53,'Sch C-1'!$D$13:$D$462,'Sch C'!B53)</f>
        <v>0</v>
      </c>
      <c r="F53" s="468">
        <f>SUMIFS('Sch C-1'!$G$13:$G$462,'Sch C-1'!$C$13:$C$462,'Sch C'!A53,'Sch C-1'!$D$13:$D$462,'Sch C'!B53)</f>
        <v>0</v>
      </c>
      <c r="G53" s="380">
        <f t="shared" si="3"/>
        <v>0</v>
      </c>
      <c r="H53" s="160"/>
      <c r="I53" s="396"/>
      <c r="T53" s="455" t="s">
        <v>778</v>
      </c>
      <c r="U53" s="455" t="s">
        <v>984</v>
      </c>
    </row>
    <row r="54" spans="1:21" ht="12.75" customHeight="1" x14ac:dyDescent="0.25">
      <c r="A54" s="159" t="s">
        <v>133</v>
      </c>
      <c r="B54" s="159" t="s">
        <v>556</v>
      </c>
      <c r="C54" s="389" t="s">
        <v>733</v>
      </c>
      <c r="D54" s="433"/>
      <c r="E54" s="469">
        <f>SUMIFS('Sch C-1'!$F$13:$F$462,'Sch C-1'!$C$13:$C$462,'Sch C'!A54,'Sch C-1'!$D$13:$D$462,'Sch C'!B54)</f>
        <v>0</v>
      </c>
      <c r="F54" s="468">
        <f>SUMIFS('Sch C-1'!$G$13:$G$462,'Sch C-1'!$C$13:$C$462,'Sch C'!A54,'Sch C-1'!$D$13:$D$462,'Sch C'!B54)</f>
        <v>0</v>
      </c>
      <c r="G54" s="380">
        <f t="shared" si="3"/>
        <v>0</v>
      </c>
      <c r="H54" s="160"/>
      <c r="I54" s="396"/>
      <c r="T54" s="455" t="s">
        <v>779</v>
      </c>
      <c r="U54" s="455" t="s">
        <v>342</v>
      </c>
    </row>
    <row r="55" spans="1:21" ht="12.75" customHeight="1" x14ac:dyDescent="0.25">
      <c r="A55" s="159" t="s">
        <v>133</v>
      </c>
      <c r="B55" s="159" t="s">
        <v>558</v>
      </c>
      <c r="C55" s="390" t="s">
        <v>322</v>
      </c>
      <c r="D55" s="433"/>
      <c r="E55" s="469">
        <f>SUMIFS('Sch C-1'!$F$13:$F$462,'Sch C-1'!$C$13:$C$462,'Sch C'!A55,'Sch C-1'!$D$13:$D$462,'Sch C'!B55)</f>
        <v>0</v>
      </c>
      <c r="F55" s="468">
        <f>SUMIFS('Sch C-1'!$G$13:$G$462,'Sch C-1'!$C$13:$C$462,'Sch C'!A55,'Sch C-1'!$D$13:$D$462,'Sch C'!B55)</f>
        <v>0</v>
      </c>
      <c r="G55" s="380">
        <f t="shared" si="3"/>
        <v>0</v>
      </c>
      <c r="H55" s="160"/>
      <c r="I55" s="397"/>
      <c r="T55" s="455" t="s">
        <v>780</v>
      </c>
      <c r="U55" s="455" t="s">
        <v>322</v>
      </c>
    </row>
    <row r="56" spans="1:21" ht="12.75" customHeight="1" x14ac:dyDescent="0.25">
      <c r="A56" s="159" t="s">
        <v>133</v>
      </c>
      <c r="B56" s="159" t="s">
        <v>560</v>
      </c>
      <c r="C56" s="390" t="s">
        <v>323</v>
      </c>
      <c r="D56" s="433"/>
      <c r="E56" s="469">
        <f>SUMIFS('Sch C-1'!$F$13:$F$462,'Sch C-1'!$C$13:$C$462,'Sch C'!A56,'Sch C-1'!$D$13:$D$462,'Sch C'!B56)</f>
        <v>0</v>
      </c>
      <c r="F56" s="468">
        <f>SUMIFS('Sch C-1'!$G$13:$G$462,'Sch C-1'!$C$13:$C$462,'Sch C'!A56,'Sch C-1'!$D$13:$D$462,'Sch C'!B56)</f>
        <v>0</v>
      </c>
      <c r="G56" s="380">
        <f t="shared" si="3"/>
        <v>0</v>
      </c>
      <c r="H56" s="160"/>
      <c r="I56" s="397"/>
      <c r="T56" s="455" t="s">
        <v>781</v>
      </c>
      <c r="U56" s="455" t="s">
        <v>323</v>
      </c>
    </row>
    <row r="57" spans="1:21" ht="12.75" customHeight="1" x14ac:dyDescent="0.25">
      <c r="A57" s="159" t="s">
        <v>133</v>
      </c>
      <c r="B57" s="159" t="s">
        <v>562</v>
      </c>
      <c r="C57" s="390" t="s">
        <v>324</v>
      </c>
      <c r="D57" s="433"/>
      <c r="E57" s="469">
        <f>SUMIFS('Sch C-1'!$F$13:$F$462,'Sch C-1'!$C$13:$C$462,'Sch C'!A57,'Sch C-1'!$D$13:$D$462,'Sch C'!B57)</f>
        <v>0</v>
      </c>
      <c r="F57" s="468">
        <f>SUMIFS('Sch C-1'!$G$13:$G$462,'Sch C-1'!$C$13:$C$462,'Sch C'!A57,'Sch C-1'!$D$13:$D$462,'Sch C'!B57)</f>
        <v>0</v>
      </c>
      <c r="G57" s="380">
        <f t="shared" si="3"/>
        <v>0</v>
      </c>
      <c r="H57" s="160"/>
      <c r="I57" s="397"/>
      <c r="T57" s="455" t="s">
        <v>782</v>
      </c>
      <c r="U57" s="455" t="s">
        <v>324</v>
      </c>
    </row>
    <row r="58" spans="1:21" ht="12.75" customHeight="1" x14ac:dyDescent="0.25">
      <c r="A58" s="159" t="s">
        <v>133</v>
      </c>
      <c r="B58" s="159" t="s">
        <v>136</v>
      </c>
      <c r="C58" s="390" t="s">
        <v>352</v>
      </c>
      <c r="D58" s="433"/>
      <c r="E58" s="469">
        <f>SUMIFS('Sch C-1'!$F$13:$F$462,'Sch C-1'!$C$13:$C$462,'Sch C'!A58,'Sch C-1'!$D$13:$D$462,'Sch C'!B58)</f>
        <v>0</v>
      </c>
      <c r="F58" s="468">
        <f>SUMIFS('Sch C-1'!$G$13:$G$462,'Sch C-1'!$C$13:$C$462,'Sch C'!A58,'Sch C-1'!$D$13:$D$462,'Sch C'!B58)</f>
        <v>0</v>
      </c>
      <c r="G58" s="380">
        <f t="shared" si="3"/>
        <v>0</v>
      </c>
      <c r="H58" s="160"/>
      <c r="I58" s="397"/>
      <c r="T58" s="455" t="s">
        <v>783</v>
      </c>
      <c r="U58" s="455" t="s">
        <v>352</v>
      </c>
    </row>
    <row r="59" spans="1:21" ht="12.75" customHeight="1" x14ac:dyDescent="0.25">
      <c r="A59" s="159" t="s">
        <v>133</v>
      </c>
      <c r="B59" s="159" t="s">
        <v>564</v>
      </c>
      <c r="C59" s="390" t="s">
        <v>574</v>
      </c>
      <c r="D59" s="433"/>
      <c r="E59" s="469">
        <f>SUMIFS('Sch C-1'!$F$13:$F$462,'Sch C-1'!$C$13:$C$462,'Sch C'!A59,'Sch C-1'!$D$13:$D$462,'Sch C'!B59)</f>
        <v>0</v>
      </c>
      <c r="F59" s="468">
        <f>SUMIFS('Sch C-1'!$G$13:$G$462,'Sch C-1'!$C$13:$C$462,'Sch C'!A59,'Sch C-1'!$D$13:$D$462,'Sch C'!B59)</f>
        <v>0</v>
      </c>
      <c r="G59" s="380">
        <f t="shared" si="3"/>
        <v>0</v>
      </c>
      <c r="H59" s="160"/>
      <c r="I59" s="397"/>
      <c r="T59" s="455" t="s">
        <v>784</v>
      </c>
      <c r="U59" s="455" t="s">
        <v>337</v>
      </c>
    </row>
    <row r="60" spans="1:21" ht="12.75" customHeight="1" x14ac:dyDescent="0.25">
      <c r="A60" s="159" t="s">
        <v>133</v>
      </c>
      <c r="B60" s="159" t="s">
        <v>565</v>
      </c>
      <c r="C60" s="390" t="s">
        <v>325</v>
      </c>
      <c r="D60" s="433"/>
      <c r="E60" s="469">
        <f>SUMIFS('Sch C-1'!$F$13:$F$462,'Sch C-1'!$C$13:$C$462,'Sch C'!A60,'Sch C-1'!$D$13:$D$462,'Sch C'!B60)</f>
        <v>0</v>
      </c>
      <c r="F60" s="468">
        <f>SUMIFS('Sch C-1'!$G$13:$G$462,'Sch C-1'!$C$13:$C$462,'Sch C'!A60,'Sch C-1'!$D$13:$D$462,'Sch C'!B60)</f>
        <v>0</v>
      </c>
      <c r="G60" s="380">
        <f t="shared" si="3"/>
        <v>0</v>
      </c>
      <c r="H60" s="160"/>
      <c r="I60" s="397"/>
      <c r="T60" s="455" t="s">
        <v>785</v>
      </c>
      <c r="U60" s="455" t="s">
        <v>325</v>
      </c>
    </row>
    <row r="61" spans="1:21" ht="12.75" customHeight="1" x14ac:dyDescent="0.25">
      <c r="A61" s="159" t="s">
        <v>133</v>
      </c>
      <c r="B61" s="159" t="s">
        <v>566</v>
      </c>
      <c r="C61" s="390" t="s">
        <v>326</v>
      </c>
      <c r="D61" s="433"/>
      <c r="E61" s="469">
        <f>SUMIFS('Sch C-1'!$F$13:$F$462,'Sch C-1'!$C$13:$C$462,'Sch C'!A61,'Sch C-1'!$D$13:$D$462,'Sch C'!B61)</f>
        <v>0</v>
      </c>
      <c r="F61" s="468">
        <f>SUMIFS('Sch C-1'!$G$13:$G$462,'Sch C-1'!$C$13:$C$462,'Sch C'!A61,'Sch C-1'!$D$13:$D$462,'Sch C'!B61)</f>
        <v>0</v>
      </c>
      <c r="G61" s="380">
        <f t="shared" si="3"/>
        <v>0</v>
      </c>
      <c r="H61" s="160"/>
      <c r="I61" s="397"/>
      <c r="T61" s="455" t="s">
        <v>786</v>
      </c>
      <c r="U61" s="455" t="s">
        <v>326</v>
      </c>
    </row>
    <row r="62" spans="1:21" ht="12.75" customHeight="1" x14ac:dyDescent="0.25">
      <c r="A62" s="159" t="s">
        <v>133</v>
      </c>
      <c r="B62" s="159" t="s">
        <v>412</v>
      </c>
      <c r="C62" s="390" t="s">
        <v>575</v>
      </c>
      <c r="D62" s="433"/>
      <c r="E62" s="469">
        <f>SUMIFS('Sch C-1'!$F$13:$F$462,'Sch C-1'!$C$13:$C$462,'Sch C'!A62,'Sch C-1'!$D$13:$D$462,'Sch C'!B62)</f>
        <v>0</v>
      </c>
      <c r="F62" s="468">
        <f>SUMIFS('Sch C-1'!$G$13:$G$462,'Sch C-1'!$C$13:$C$462,'Sch C'!A62,'Sch C-1'!$D$13:$D$462,'Sch C'!B62)</f>
        <v>0</v>
      </c>
      <c r="G62" s="380">
        <f t="shared" si="3"/>
        <v>0</v>
      </c>
      <c r="H62" s="412"/>
      <c r="I62" s="397"/>
      <c r="T62" s="455" t="s">
        <v>787</v>
      </c>
      <c r="U62" s="455" t="s">
        <v>353</v>
      </c>
    </row>
    <row r="63" spans="1:21" ht="12.75" customHeight="1" x14ac:dyDescent="0.25">
      <c r="A63" s="159" t="s">
        <v>133</v>
      </c>
      <c r="B63" s="159" t="s">
        <v>413</v>
      </c>
      <c r="C63" s="390" t="s">
        <v>576</v>
      </c>
      <c r="D63" s="433"/>
      <c r="E63" s="469">
        <f>SUMIFS('Sch C-1'!$F$13:$F$462,'Sch C-1'!$C$13:$C$462,'Sch C'!A63,'Sch C-1'!$D$13:$D$462,'Sch C'!B63)</f>
        <v>0</v>
      </c>
      <c r="F63" s="468">
        <f>SUMIFS('Sch C-1'!$G$13:$G$462,'Sch C-1'!$C$13:$C$462,'Sch C'!A63,'Sch C-1'!$D$13:$D$462,'Sch C'!B63)</f>
        <v>0</v>
      </c>
      <c r="G63" s="380">
        <f t="shared" si="3"/>
        <v>0</v>
      </c>
      <c r="H63" s="160"/>
      <c r="I63" s="397"/>
      <c r="T63" s="455" t="s">
        <v>788</v>
      </c>
      <c r="U63" s="455" t="s">
        <v>158</v>
      </c>
    </row>
    <row r="64" spans="1:21" x14ac:dyDescent="0.25">
      <c r="A64" s="159" t="s">
        <v>133</v>
      </c>
      <c r="B64" s="411" t="s">
        <v>282</v>
      </c>
      <c r="C64" s="423" t="s">
        <v>569</v>
      </c>
      <c r="D64" s="433"/>
      <c r="E64" s="469">
        <f>SUMIFS('Sch C-1'!$F$13:$F$462,'Sch C-1'!$C$13:$C$462,'Sch C'!A64,'Sch C-1'!$D$13:$D$462,'Sch C'!B64)</f>
        <v>0</v>
      </c>
      <c r="F64" s="468">
        <f>SUMIFS('Sch C-1'!$G$13:$G$462,'Sch C-1'!$C$13:$C$462,'Sch C'!A64,'Sch C-1'!$D$13:$D$462,'Sch C'!B64)</f>
        <v>0</v>
      </c>
      <c r="G64" s="380">
        <f t="shared" si="3"/>
        <v>0</v>
      </c>
      <c r="H64" s="160"/>
      <c r="I64" s="397"/>
      <c r="T64" s="455" t="s">
        <v>789</v>
      </c>
      <c r="U64" s="455" t="s">
        <v>470</v>
      </c>
    </row>
    <row r="65" spans="1:21" ht="12.75" customHeight="1" x14ac:dyDescent="0.25">
      <c r="A65" s="159" t="s">
        <v>133</v>
      </c>
      <c r="B65" s="159" t="s">
        <v>533</v>
      </c>
      <c r="C65" s="161" t="s">
        <v>577</v>
      </c>
      <c r="D65" s="434">
        <f>IF(SUM(D50:D64)=0,0,SUM(D50:D64))</f>
        <v>0</v>
      </c>
      <c r="E65" s="434">
        <f>IF(SUM(E50:E64)=0,0,SUM(E50:E64))</f>
        <v>0</v>
      </c>
      <c r="F65" s="434">
        <f>IF(SUM(F50:F64)=0,0,SUM(F50:F64))</f>
        <v>0</v>
      </c>
      <c r="G65" s="380">
        <f>IF(SUM(G50:G64)=0,0,SUM(G50:G64))</f>
        <v>0</v>
      </c>
      <c r="H65" s="410"/>
      <c r="I65" s="410"/>
      <c r="T65" s="455"/>
      <c r="U65" s="455"/>
    </row>
    <row r="66" spans="1:21" x14ac:dyDescent="0.25">
      <c r="A66" s="159"/>
      <c r="H66" s="160"/>
      <c r="I66" s="160"/>
      <c r="T66" s="455"/>
      <c r="U66" s="455"/>
    </row>
    <row r="67" spans="1:21" x14ac:dyDescent="0.25">
      <c r="A67" s="159"/>
      <c r="C67" s="161" t="s">
        <v>79</v>
      </c>
      <c r="H67" s="160"/>
      <c r="I67" s="160"/>
      <c r="T67" s="455"/>
      <c r="U67" s="455"/>
    </row>
    <row r="68" spans="1:21" x14ac:dyDescent="0.25">
      <c r="A68" s="159" t="s">
        <v>134</v>
      </c>
      <c r="B68" s="159" t="s">
        <v>126</v>
      </c>
      <c r="C68" s="161" t="s">
        <v>80</v>
      </c>
      <c r="D68" s="437"/>
      <c r="E68" s="469">
        <f>SUMIFS('Sch C-1'!$F$13:$F$462,'Sch C-1'!$C$13:$C$462,'Sch C'!A68,'Sch C-1'!$D$13:$D$462,'Sch C'!B68)</f>
        <v>0</v>
      </c>
      <c r="F68" s="468">
        <f>SUMIFS('Sch C-1'!$G$13:$G$462,'Sch C-1'!$C$13:$C$462,'Sch C'!A68,'Sch C-1'!$D$13:$D$462,'Sch C'!B68)</f>
        <v>0</v>
      </c>
      <c r="G68" s="380">
        <f t="shared" ref="G68:G78" si="4">+D68+E68+F68</f>
        <v>0</v>
      </c>
      <c r="H68" s="409"/>
      <c r="I68" s="409"/>
      <c r="T68" s="455" t="s">
        <v>790</v>
      </c>
      <c r="U68" s="455" t="s">
        <v>80</v>
      </c>
    </row>
    <row r="69" spans="1:21" x14ac:dyDescent="0.25">
      <c r="A69" s="159" t="s">
        <v>134</v>
      </c>
      <c r="B69" s="159" t="s">
        <v>127</v>
      </c>
      <c r="C69" s="161" t="s">
        <v>99</v>
      </c>
      <c r="D69" s="433"/>
      <c r="E69" s="469">
        <f>SUMIFS('Sch C-1'!$F$13:$F$462,'Sch C-1'!$C$13:$C$462,'Sch C'!A69,'Sch C-1'!$D$13:$D$462,'Sch C'!B69)</f>
        <v>0</v>
      </c>
      <c r="F69" s="468">
        <f>SUMIFS('Sch C-1'!$G$13:$G$462,'Sch C-1'!$C$13:$C$462,'Sch C'!A69,'Sch C-1'!$D$13:$D$462,'Sch C'!B69)</f>
        <v>0</v>
      </c>
      <c r="G69" s="380">
        <f t="shared" si="4"/>
        <v>0</v>
      </c>
      <c r="H69" s="410"/>
      <c r="I69" s="410"/>
      <c r="T69" s="455" t="s">
        <v>791</v>
      </c>
      <c r="U69" s="455" t="s">
        <v>56</v>
      </c>
    </row>
    <row r="70" spans="1:21" x14ac:dyDescent="0.25">
      <c r="A70" s="159" t="s">
        <v>134</v>
      </c>
      <c r="B70" s="381" t="s">
        <v>135</v>
      </c>
      <c r="C70" s="161" t="s">
        <v>82</v>
      </c>
      <c r="D70" s="433"/>
      <c r="E70" s="469">
        <f>SUMIFS('Sch C-1'!$F$13:$F$462,'Sch C-1'!$C$13:$C$462,'Sch C'!A70,'Sch C-1'!$D$13:$D$462,'Sch C'!B70)</f>
        <v>0</v>
      </c>
      <c r="F70" s="468">
        <f>SUMIFS('Sch C-1'!$G$13:$G$462,'Sch C-1'!$C$13:$C$462,'Sch C'!A70,'Sch C-1'!$D$13:$D$462,'Sch C'!B70)</f>
        <v>0</v>
      </c>
      <c r="G70" s="380">
        <f t="shared" si="4"/>
        <v>0</v>
      </c>
      <c r="H70" s="410"/>
      <c r="I70" s="410"/>
      <c r="T70" s="455" t="s">
        <v>792</v>
      </c>
      <c r="U70" s="455" t="s">
        <v>82</v>
      </c>
    </row>
    <row r="71" spans="1:21" x14ac:dyDescent="0.25">
      <c r="A71" s="159" t="s">
        <v>134</v>
      </c>
      <c r="B71" s="381" t="s">
        <v>140</v>
      </c>
      <c r="C71" s="161" t="s">
        <v>578</v>
      </c>
      <c r="D71" s="433"/>
      <c r="E71" s="469">
        <f>SUMIFS('Sch C-1'!$F$13:$F$462,'Sch C-1'!$C$13:$C$462,'Sch C'!A71,'Sch C-1'!$D$13:$D$462,'Sch C'!B71)</f>
        <v>0</v>
      </c>
      <c r="F71" s="468">
        <f>SUMIFS('Sch C-1'!$G$13:$G$462,'Sch C-1'!$C$13:$C$462,'Sch C'!A71,'Sch C-1'!$D$13:$D$462,'Sch C'!B71)</f>
        <v>0</v>
      </c>
      <c r="G71" s="380">
        <f t="shared" si="4"/>
        <v>0</v>
      </c>
      <c r="H71" s="410"/>
      <c r="I71" s="410"/>
      <c r="T71" s="455" t="s">
        <v>793</v>
      </c>
      <c r="U71" s="455" t="s">
        <v>81</v>
      </c>
    </row>
    <row r="72" spans="1:21" x14ac:dyDescent="0.25">
      <c r="A72" s="159" t="s">
        <v>134</v>
      </c>
      <c r="B72" s="413" t="s">
        <v>552</v>
      </c>
      <c r="C72" s="390" t="s">
        <v>579</v>
      </c>
      <c r="D72" s="433"/>
      <c r="E72" s="469">
        <f>SUMIFS('Sch C-1'!$F$13:$F$462,'Sch C-1'!$C$13:$C$462,'Sch C'!A72,'Sch C-1'!$D$13:$D$462,'Sch C'!B72)</f>
        <v>0</v>
      </c>
      <c r="F72" s="468">
        <f>SUMIFS('Sch C-1'!$G$13:$G$462,'Sch C-1'!$C$13:$C$462,'Sch C'!A72,'Sch C-1'!$D$13:$D$462,'Sch C'!B72)</f>
        <v>0</v>
      </c>
      <c r="G72" s="380">
        <f t="shared" si="4"/>
        <v>0</v>
      </c>
      <c r="H72" s="410"/>
      <c r="I72" s="410"/>
      <c r="T72" s="455" t="s">
        <v>794</v>
      </c>
      <c r="U72" s="455" t="s">
        <v>441</v>
      </c>
    </row>
    <row r="73" spans="1:21" x14ac:dyDescent="0.25">
      <c r="A73" s="159" t="s">
        <v>134</v>
      </c>
      <c r="B73" s="381" t="s">
        <v>136</v>
      </c>
      <c r="C73" s="161" t="s">
        <v>580</v>
      </c>
      <c r="D73" s="433"/>
      <c r="E73" s="469">
        <f>SUMIFS('Sch C-1'!$F$13:$F$462,'Sch C-1'!$C$13:$C$462,'Sch C'!A73,'Sch C-1'!$D$13:$D$462,'Sch C'!B73)</f>
        <v>0</v>
      </c>
      <c r="F73" s="468">
        <f>SUMIFS('Sch C-1'!$G$13:$G$462,'Sch C-1'!$C$13:$C$462,'Sch C'!A73,'Sch C-1'!$D$13:$D$462,'Sch C'!B73)</f>
        <v>0</v>
      </c>
      <c r="G73" s="380">
        <f t="shared" si="4"/>
        <v>0</v>
      </c>
      <c r="H73" s="410"/>
      <c r="I73" s="410"/>
      <c r="T73" s="455" t="s">
        <v>795</v>
      </c>
      <c r="U73" s="455" t="s">
        <v>87</v>
      </c>
    </row>
    <row r="74" spans="1:21" x14ac:dyDescent="0.25">
      <c r="A74" s="159" t="s">
        <v>134</v>
      </c>
      <c r="B74" s="381" t="s">
        <v>564</v>
      </c>
      <c r="C74" s="393" t="s">
        <v>581</v>
      </c>
      <c r="D74" s="433"/>
      <c r="E74" s="469">
        <f>SUMIFS('Sch C-1'!$F$13:$F$462,'Sch C-1'!$C$13:$C$462,'Sch C'!A74,'Sch C-1'!$D$13:$D$462,'Sch C'!B74)</f>
        <v>0</v>
      </c>
      <c r="F74" s="468">
        <f>SUMIFS('Sch C-1'!$G$13:$G$462,'Sch C-1'!$C$13:$C$462,'Sch C'!A74,'Sch C-1'!$D$13:$D$462,'Sch C'!B74)</f>
        <v>0</v>
      </c>
      <c r="G74" s="380">
        <f t="shared" si="4"/>
        <v>0</v>
      </c>
      <c r="H74" s="410"/>
      <c r="I74" s="410"/>
      <c r="T74" s="455" t="s">
        <v>796</v>
      </c>
      <c r="U74" s="455" t="s">
        <v>344</v>
      </c>
    </row>
    <row r="75" spans="1:21" x14ac:dyDescent="0.25">
      <c r="A75" s="159" t="s">
        <v>134</v>
      </c>
      <c r="B75" s="381" t="s">
        <v>565</v>
      </c>
      <c r="C75" s="393" t="s">
        <v>582</v>
      </c>
      <c r="D75" s="433"/>
      <c r="E75" s="469">
        <f>SUMIFS('Sch C-1'!$F$13:$F$462,'Sch C-1'!$C$13:$C$462,'Sch C'!A75,'Sch C-1'!$D$13:$D$462,'Sch C'!B75)</f>
        <v>0</v>
      </c>
      <c r="F75" s="468">
        <f>SUMIFS('Sch C-1'!$G$13:$G$462,'Sch C-1'!$C$13:$C$462,'Sch C'!A75,'Sch C-1'!$D$13:$D$462,'Sch C'!B75)</f>
        <v>0</v>
      </c>
      <c r="G75" s="380">
        <f t="shared" si="4"/>
        <v>0</v>
      </c>
      <c r="H75" s="410"/>
      <c r="I75" s="410"/>
      <c r="T75" s="455" t="s">
        <v>797</v>
      </c>
      <c r="U75" s="455" t="s">
        <v>343</v>
      </c>
    </row>
    <row r="76" spans="1:21" x14ac:dyDescent="0.25">
      <c r="A76" s="159" t="s">
        <v>134</v>
      </c>
      <c r="B76" s="381" t="s">
        <v>566</v>
      </c>
      <c r="C76" s="393" t="s">
        <v>583</v>
      </c>
      <c r="D76" s="433"/>
      <c r="E76" s="469">
        <f>SUMIFS('Sch C-1'!$F$13:$F$462,'Sch C-1'!$C$13:$C$462,'Sch C'!A76,'Sch C-1'!$D$13:$D$462,'Sch C'!B76)</f>
        <v>0</v>
      </c>
      <c r="F76" s="468">
        <f>SUMIFS('Sch C-1'!$G$13:$G$462,'Sch C-1'!$C$13:$C$462,'Sch C'!A76,'Sch C-1'!$D$13:$D$462,'Sch C'!B76)</f>
        <v>0</v>
      </c>
      <c r="G76" s="380">
        <f t="shared" si="4"/>
        <v>0</v>
      </c>
      <c r="H76" s="410"/>
      <c r="I76" s="410"/>
      <c r="T76" s="455" t="s">
        <v>798</v>
      </c>
      <c r="U76" s="455" t="s">
        <v>799</v>
      </c>
    </row>
    <row r="77" spans="1:21" x14ac:dyDescent="0.25">
      <c r="A77" s="159" t="s">
        <v>134</v>
      </c>
      <c r="B77" s="159" t="s">
        <v>412</v>
      </c>
      <c r="C77" s="161" t="s">
        <v>84</v>
      </c>
      <c r="D77" s="433"/>
      <c r="E77" s="469">
        <f>SUMIFS('Sch C-1'!$F$13:$F$462,'Sch C-1'!$C$13:$C$462,'Sch C'!A77,'Sch C-1'!$D$13:$D$462,'Sch C'!B77)</f>
        <v>0</v>
      </c>
      <c r="F77" s="468">
        <f>SUMIFS('Sch C-1'!$G$13:$G$462,'Sch C-1'!$C$13:$C$462,'Sch C'!A77,'Sch C-1'!$D$13:$D$462,'Sch C'!B77)</f>
        <v>0</v>
      </c>
      <c r="G77" s="380">
        <f t="shared" si="4"/>
        <v>0</v>
      </c>
      <c r="H77" s="410"/>
      <c r="I77" s="410"/>
      <c r="T77" s="455" t="s">
        <v>800</v>
      </c>
      <c r="U77" s="455" t="s">
        <v>84</v>
      </c>
    </row>
    <row r="78" spans="1:21" x14ac:dyDescent="0.25">
      <c r="A78" s="159" t="s">
        <v>134</v>
      </c>
      <c r="B78" s="411" t="s">
        <v>282</v>
      </c>
      <c r="C78" s="423" t="s">
        <v>569</v>
      </c>
      <c r="D78" s="433"/>
      <c r="E78" s="469">
        <f>SUMIFS('Sch C-1'!$F$13:$F$462,'Sch C-1'!$C$13:$C$462,'Sch C'!A78,'Sch C-1'!$D$13:$D$462,'Sch C'!B78)</f>
        <v>0</v>
      </c>
      <c r="F78" s="468">
        <f>SUMIFS('Sch C-1'!$G$13:$G$462,'Sch C-1'!$C$13:$C$462,'Sch C'!A78,'Sch C-1'!$D$13:$D$462,'Sch C'!B78)</f>
        <v>0</v>
      </c>
      <c r="G78" s="380">
        <f t="shared" si="4"/>
        <v>0</v>
      </c>
      <c r="H78" s="410"/>
      <c r="I78" s="410"/>
      <c r="T78" s="455" t="s">
        <v>801</v>
      </c>
      <c r="U78" s="455" t="s">
        <v>470</v>
      </c>
    </row>
    <row r="79" spans="1:21" x14ac:dyDescent="0.25">
      <c r="A79" s="159" t="s">
        <v>134</v>
      </c>
      <c r="B79" s="159" t="s">
        <v>533</v>
      </c>
      <c r="C79" s="161" t="s">
        <v>584</v>
      </c>
      <c r="D79" s="434">
        <f>IF(SUM(D68:D78)=0,0,SUM(D68:D78))</f>
        <v>0</v>
      </c>
      <c r="E79" s="434">
        <f>IF(SUM(E68:E78)=0,0,SUM(E68:E78))</f>
        <v>0</v>
      </c>
      <c r="F79" s="434">
        <f>IF(SUM(F68:F78)=0,0,SUM(F68:F78))</f>
        <v>0</v>
      </c>
      <c r="G79" s="380">
        <f>IF(SUM(G68:G78)=0,0,SUM(G68:G78))</f>
        <v>0</v>
      </c>
      <c r="H79" s="410"/>
      <c r="I79" s="410"/>
      <c r="T79" s="455"/>
      <c r="U79" s="455"/>
    </row>
    <row r="80" spans="1:21" x14ac:dyDescent="0.25">
      <c r="A80" s="159"/>
      <c r="H80" s="160"/>
      <c r="I80" s="160"/>
      <c r="T80" s="455"/>
      <c r="U80" s="455"/>
    </row>
    <row r="81" spans="1:21" x14ac:dyDescent="0.25">
      <c r="C81" s="177" t="s">
        <v>85</v>
      </c>
      <c r="H81" s="160"/>
      <c r="I81" s="160"/>
      <c r="T81" s="455"/>
      <c r="U81" s="455"/>
    </row>
    <row r="82" spans="1:21" x14ac:dyDescent="0.25">
      <c r="A82" s="159" t="s">
        <v>127</v>
      </c>
      <c r="B82" s="381" t="s">
        <v>126</v>
      </c>
      <c r="C82" s="161" t="s">
        <v>80</v>
      </c>
      <c r="D82" s="437"/>
      <c r="E82" s="469">
        <f>SUMIFS('Sch C-1'!$F$13:$F$462,'Sch C-1'!$C$13:$C$462,'Sch C'!A82,'Sch C-1'!$D$13:$D$462,'Sch C'!B82)</f>
        <v>0</v>
      </c>
      <c r="F82" s="468">
        <f>SUMIFS('Sch C-1'!$G$13:$G$462,'Sch C-1'!$C$13:$C$462,'Sch C'!A82,'Sch C-1'!$D$13:$D$462,'Sch C'!B82)</f>
        <v>0</v>
      </c>
      <c r="G82" s="380">
        <f t="shared" ref="G82:G87" si="5">+D82+E82+F82</f>
        <v>0</v>
      </c>
      <c r="H82" s="409"/>
      <c r="I82" s="409"/>
      <c r="T82" s="455" t="s">
        <v>802</v>
      </c>
      <c r="U82" s="455" t="s">
        <v>80</v>
      </c>
    </row>
    <row r="83" spans="1:21" x14ac:dyDescent="0.25">
      <c r="A83" s="159" t="s">
        <v>127</v>
      </c>
      <c r="B83" s="381" t="s">
        <v>127</v>
      </c>
      <c r="C83" s="161" t="s">
        <v>99</v>
      </c>
      <c r="D83" s="433"/>
      <c r="E83" s="469">
        <f>SUMIFS('Sch C-1'!$F$13:$F$462,'Sch C-1'!$C$13:$C$462,'Sch C'!A83,'Sch C-1'!$D$13:$D$462,'Sch C'!B83)</f>
        <v>0</v>
      </c>
      <c r="F83" s="468">
        <f>SUMIFS('Sch C-1'!$G$13:$G$462,'Sch C-1'!$C$13:$C$462,'Sch C'!A83,'Sch C-1'!$D$13:$D$462,'Sch C'!B83)</f>
        <v>0</v>
      </c>
      <c r="G83" s="380">
        <f t="shared" si="5"/>
        <v>0</v>
      </c>
      <c r="H83" s="410"/>
      <c r="I83" s="410"/>
      <c r="T83" s="455" t="s">
        <v>803</v>
      </c>
      <c r="U83" s="455" t="s">
        <v>56</v>
      </c>
    </row>
    <row r="84" spans="1:21" x14ac:dyDescent="0.25">
      <c r="A84" s="159" t="s">
        <v>127</v>
      </c>
      <c r="B84" s="159" t="s">
        <v>136</v>
      </c>
      <c r="C84" s="161" t="s">
        <v>580</v>
      </c>
      <c r="D84" s="433"/>
      <c r="E84" s="469">
        <f>SUMIFS('Sch C-1'!$F$13:$F$462,'Sch C-1'!$C$13:$C$462,'Sch C'!A84,'Sch C-1'!$D$13:$D$462,'Sch C'!B84)</f>
        <v>0</v>
      </c>
      <c r="F84" s="468">
        <f>SUMIFS('Sch C-1'!$G$13:$G$462,'Sch C-1'!$C$13:$C$462,'Sch C'!A84,'Sch C-1'!$D$13:$D$462,'Sch C'!B84)</f>
        <v>0</v>
      </c>
      <c r="G84" s="380">
        <f t="shared" si="5"/>
        <v>0</v>
      </c>
      <c r="H84" s="410"/>
      <c r="I84" s="410"/>
      <c r="T84" s="455" t="s">
        <v>804</v>
      </c>
      <c r="U84" s="455" t="s">
        <v>87</v>
      </c>
    </row>
    <row r="85" spans="1:21" x14ac:dyDescent="0.25">
      <c r="A85" s="159" t="s">
        <v>127</v>
      </c>
      <c r="B85" s="159" t="s">
        <v>415</v>
      </c>
      <c r="C85" s="161" t="s">
        <v>86</v>
      </c>
      <c r="D85" s="433"/>
      <c r="E85" s="469">
        <f>SUMIFS('Sch C-1'!$F$13:$F$462,'Sch C-1'!$C$13:$C$462,'Sch C'!A85,'Sch C-1'!$D$13:$D$462,'Sch C'!B85)</f>
        <v>0</v>
      </c>
      <c r="F85" s="468">
        <f>SUMIFS('Sch C-1'!$G$13:$G$462,'Sch C-1'!$C$13:$C$462,'Sch C'!A85,'Sch C-1'!$D$13:$D$462,'Sch C'!B85)</f>
        <v>0</v>
      </c>
      <c r="G85" s="380">
        <f t="shared" si="5"/>
        <v>0</v>
      </c>
      <c r="H85" s="410"/>
      <c r="I85" s="410"/>
      <c r="T85" s="455" t="s">
        <v>805</v>
      </c>
      <c r="U85" s="455" t="s">
        <v>86</v>
      </c>
    </row>
    <row r="86" spans="1:21" x14ac:dyDescent="0.25">
      <c r="A86" s="159" t="s">
        <v>127</v>
      </c>
      <c r="B86" s="159" t="s">
        <v>416</v>
      </c>
      <c r="C86" s="161" t="s">
        <v>585</v>
      </c>
      <c r="D86" s="433"/>
      <c r="E86" s="469">
        <f>SUMIFS('Sch C-1'!$F$13:$F$462,'Sch C-1'!$C$13:$C$462,'Sch C'!A86,'Sch C-1'!$D$13:$D$462,'Sch C'!B86)</f>
        <v>0</v>
      </c>
      <c r="F86" s="468">
        <f>SUMIFS('Sch C-1'!$G$13:$G$462,'Sch C-1'!$C$13:$C$462,'Sch C'!A86,'Sch C-1'!$D$13:$D$462,'Sch C'!B86)</f>
        <v>0</v>
      </c>
      <c r="G86" s="380">
        <f t="shared" si="5"/>
        <v>0</v>
      </c>
      <c r="H86" s="410"/>
      <c r="I86" s="410"/>
      <c r="T86" s="455" t="s">
        <v>806</v>
      </c>
      <c r="U86" s="455" t="s">
        <v>480</v>
      </c>
    </row>
    <row r="87" spans="1:21" x14ac:dyDescent="0.25">
      <c r="A87" s="159" t="s">
        <v>127</v>
      </c>
      <c r="B87" s="411" t="s">
        <v>282</v>
      </c>
      <c r="C87" s="423" t="s">
        <v>569</v>
      </c>
      <c r="D87" s="433"/>
      <c r="E87" s="469">
        <f>SUMIFS('Sch C-1'!$F$13:$F$462,'Sch C-1'!$C$13:$C$462,'Sch C'!A87,'Sch C-1'!$D$13:$D$462,'Sch C'!B87)</f>
        <v>0</v>
      </c>
      <c r="F87" s="468">
        <f>SUMIFS('Sch C-1'!$G$13:$G$462,'Sch C-1'!$C$13:$C$462,'Sch C'!A87,'Sch C-1'!$D$13:$D$462,'Sch C'!B87)</f>
        <v>0</v>
      </c>
      <c r="G87" s="380">
        <f t="shared" si="5"/>
        <v>0</v>
      </c>
      <c r="H87" s="410"/>
      <c r="I87" s="410"/>
      <c r="T87" s="455" t="s">
        <v>807</v>
      </c>
      <c r="U87" s="455" t="s">
        <v>470</v>
      </c>
    </row>
    <row r="88" spans="1:21" x14ac:dyDescent="0.25">
      <c r="A88" s="159" t="s">
        <v>127</v>
      </c>
      <c r="B88" s="159" t="s">
        <v>533</v>
      </c>
      <c r="C88" s="161" t="s">
        <v>586</v>
      </c>
      <c r="D88" s="434">
        <f>IF(SUM(D82:D87)=0,0,SUM(D82:D87))</f>
        <v>0</v>
      </c>
      <c r="E88" s="434">
        <f>IF(SUM(E82:E87)=0,0,SUM(E82:E87))</f>
        <v>0</v>
      </c>
      <c r="F88" s="434">
        <f>IF(SUM(F82:F87)=0,0,SUM(F82:F87))</f>
        <v>0</v>
      </c>
      <c r="G88" s="380">
        <f>IF(SUM(G82:G87)=0,0,SUM(G82:G87))</f>
        <v>0</v>
      </c>
      <c r="H88" s="410"/>
      <c r="I88" s="410"/>
      <c r="T88" s="455"/>
      <c r="U88" s="455"/>
    </row>
    <row r="89" spans="1:21" x14ac:dyDescent="0.25">
      <c r="A89" s="159"/>
      <c r="H89" s="160"/>
      <c r="I89" s="160"/>
      <c r="T89" s="455"/>
      <c r="U89" s="455"/>
    </row>
    <row r="90" spans="1:21" x14ac:dyDescent="0.25">
      <c r="C90" s="177" t="s">
        <v>88</v>
      </c>
      <c r="H90" s="160"/>
      <c r="I90" s="160"/>
      <c r="T90" s="455"/>
      <c r="U90" s="455"/>
    </row>
    <row r="91" spans="1:21" x14ac:dyDescent="0.25">
      <c r="A91" s="454" t="s">
        <v>128</v>
      </c>
      <c r="B91" s="381" t="s">
        <v>126</v>
      </c>
      <c r="C91" s="161" t="s">
        <v>80</v>
      </c>
      <c r="D91" s="437"/>
      <c r="E91" s="469">
        <f>SUMIFS('Sch C-1'!$F$13:$F$462,'Sch C-1'!$C$13:$C$462,'Sch C'!A91,'Sch C-1'!$D$13:$D$462,'Sch C'!B91)</f>
        <v>0</v>
      </c>
      <c r="F91" s="468">
        <f>SUMIFS('Sch C-1'!$G$13:$G$462,'Sch C-1'!$C$13:$C$462,'Sch C'!A91,'Sch C-1'!$D$13:$D$462,'Sch C'!B91)</f>
        <v>0</v>
      </c>
      <c r="G91" s="380">
        <f t="shared" ref="G91:G96" si="6">+D91+E91+F91</f>
        <v>0</v>
      </c>
      <c r="H91" s="409"/>
      <c r="I91" s="409"/>
      <c r="T91" s="455" t="s">
        <v>808</v>
      </c>
      <c r="U91" s="455" t="s">
        <v>80</v>
      </c>
    </row>
    <row r="92" spans="1:21" x14ac:dyDescent="0.25">
      <c r="A92" s="454" t="s">
        <v>128</v>
      </c>
      <c r="B92" s="381" t="s">
        <v>127</v>
      </c>
      <c r="C92" s="161" t="s">
        <v>99</v>
      </c>
      <c r="D92" s="433"/>
      <c r="E92" s="469">
        <f>SUMIFS('Sch C-1'!$F$13:$F$462,'Sch C-1'!$C$13:$C$462,'Sch C'!A92,'Sch C-1'!$D$13:$D$462,'Sch C'!B92)</f>
        <v>0</v>
      </c>
      <c r="F92" s="468">
        <f>SUMIFS('Sch C-1'!$G$13:$G$462,'Sch C-1'!$C$13:$C$462,'Sch C'!A92,'Sch C-1'!$D$13:$D$462,'Sch C'!B92)</f>
        <v>0</v>
      </c>
      <c r="G92" s="380">
        <f t="shared" si="6"/>
        <v>0</v>
      </c>
      <c r="H92" s="410"/>
      <c r="I92" s="410"/>
      <c r="T92" s="455" t="s">
        <v>809</v>
      </c>
      <c r="U92" s="455" t="s">
        <v>89</v>
      </c>
    </row>
    <row r="93" spans="1:21" x14ac:dyDescent="0.25">
      <c r="A93" s="454" t="s">
        <v>128</v>
      </c>
      <c r="B93" s="159" t="s">
        <v>135</v>
      </c>
      <c r="C93" s="161" t="s">
        <v>82</v>
      </c>
      <c r="D93" s="433"/>
      <c r="E93" s="469">
        <f>SUMIFS('Sch C-1'!$F$13:$F$462,'Sch C-1'!$C$13:$C$462,'Sch C'!A93,'Sch C-1'!$D$13:$D$462,'Sch C'!B93)</f>
        <v>0</v>
      </c>
      <c r="F93" s="468">
        <f>SUMIFS('Sch C-1'!$G$13:$G$462,'Sch C-1'!$C$13:$C$462,'Sch C'!A93,'Sch C-1'!$D$13:$D$462,'Sch C'!B93)</f>
        <v>0</v>
      </c>
      <c r="G93" s="380">
        <f t="shared" si="6"/>
        <v>0</v>
      </c>
      <c r="H93" s="410"/>
      <c r="I93" s="410"/>
      <c r="T93" s="455" t="s">
        <v>810</v>
      </c>
      <c r="U93" s="455" t="s">
        <v>82</v>
      </c>
    </row>
    <row r="94" spans="1:21" x14ac:dyDescent="0.25">
      <c r="A94" s="454" t="s">
        <v>128</v>
      </c>
      <c r="B94" s="159" t="s">
        <v>136</v>
      </c>
      <c r="C94" s="161" t="s">
        <v>580</v>
      </c>
      <c r="D94" s="433"/>
      <c r="E94" s="469">
        <f>SUMIFS('Sch C-1'!$F$13:$F$462,'Sch C-1'!$C$13:$C$462,'Sch C'!A94,'Sch C-1'!$D$13:$D$462,'Sch C'!B94)</f>
        <v>0</v>
      </c>
      <c r="F94" s="468">
        <f>SUMIFS('Sch C-1'!$G$13:$G$462,'Sch C-1'!$C$13:$C$462,'Sch C'!A94,'Sch C-1'!$D$13:$D$462,'Sch C'!B94)</f>
        <v>0</v>
      </c>
      <c r="G94" s="380">
        <f t="shared" si="6"/>
        <v>0</v>
      </c>
      <c r="H94" s="410"/>
      <c r="I94" s="410"/>
      <c r="T94" s="455" t="s">
        <v>811</v>
      </c>
      <c r="U94" s="455" t="s">
        <v>87</v>
      </c>
    </row>
    <row r="95" spans="1:21" x14ac:dyDescent="0.25">
      <c r="A95" s="454" t="s">
        <v>128</v>
      </c>
      <c r="B95" s="159" t="s">
        <v>587</v>
      </c>
      <c r="C95" s="161" t="s">
        <v>90</v>
      </c>
      <c r="D95" s="433"/>
      <c r="E95" s="469">
        <f>SUMIFS('Sch C-1'!$F$13:$F$462,'Sch C-1'!$C$13:$C$462,'Sch C'!A95,'Sch C-1'!$D$13:$D$462,'Sch C'!B95)</f>
        <v>0</v>
      </c>
      <c r="F95" s="468">
        <f>SUMIFS('Sch C-1'!$G$13:$G$462,'Sch C-1'!$C$13:$C$462,'Sch C'!A95,'Sch C-1'!$D$13:$D$462,'Sch C'!B95)</f>
        <v>0</v>
      </c>
      <c r="G95" s="380">
        <f t="shared" si="6"/>
        <v>0</v>
      </c>
      <c r="H95" s="410"/>
      <c r="I95" s="410"/>
      <c r="T95" s="455" t="s">
        <v>812</v>
      </c>
      <c r="U95" s="455" t="s">
        <v>90</v>
      </c>
    </row>
    <row r="96" spans="1:21" x14ac:dyDescent="0.25">
      <c r="A96" s="454" t="s">
        <v>128</v>
      </c>
      <c r="B96" s="411" t="s">
        <v>282</v>
      </c>
      <c r="C96" s="423" t="s">
        <v>569</v>
      </c>
      <c r="D96" s="433"/>
      <c r="E96" s="469">
        <f>SUMIFS('Sch C-1'!$F$13:$F$462,'Sch C-1'!$C$13:$C$462,'Sch C'!A96,'Sch C-1'!$D$13:$D$462,'Sch C'!B96)</f>
        <v>0</v>
      </c>
      <c r="F96" s="468">
        <f>SUMIFS('Sch C-1'!$G$13:$G$462,'Sch C-1'!$C$13:$C$462,'Sch C'!A96,'Sch C-1'!$D$13:$D$462,'Sch C'!B96)</f>
        <v>0</v>
      </c>
      <c r="G96" s="380">
        <f t="shared" si="6"/>
        <v>0</v>
      </c>
      <c r="H96" s="410"/>
      <c r="I96" s="410"/>
      <c r="T96" s="455" t="s">
        <v>813</v>
      </c>
      <c r="U96" s="455" t="s">
        <v>470</v>
      </c>
    </row>
    <row r="97" spans="1:21" x14ac:dyDescent="0.25">
      <c r="A97" s="454" t="s">
        <v>128</v>
      </c>
      <c r="B97" s="159" t="s">
        <v>533</v>
      </c>
      <c r="C97" s="161" t="s">
        <v>588</v>
      </c>
      <c r="D97" s="434">
        <f>IF(SUM(D91:D96)=0,0,SUM(D91:D96))</f>
        <v>0</v>
      </c>
      <c r="E97" s="434">
        <f>IF(SUM(E91:E96)=0,0,SUM(E91:E96))</f>
        <v>0</v>
      </c>
      <c r="F97" s="434">
        <f>IF(SUM(F91:F96)=0,0,SUM(F91:F96))</f>
        <v>0</v>
      </c>
      <c r="G97" s="380">
        <f>IF(SUM(G91:G96)=0,0,SUM(G91:G96))</f>
        <v>0</v>
      </c>
      <c r="H97" s="410"/>
      <c r="I97" s="410"/>
      <c r="T97" s="455"/>
      <c r="U97" s="455"/>
    </row>
    <row r="98" spans="1:21" x14ac:dyDescent="0.25">
      <c r="A98" s="159"/>
      <c r="H98" s="160"/>
      <c r="I98" s="160"/>
      <c r="T98" s="455"/>
      <c r="U98" s="455"/>
    </row>
    <row r="99" spans="1:21" x14ac:dyDescent="0.25">
      <c r="C99" s="177" t="s">
        <v>91</v>
      </c>
      <c r="E99" s="177"/>
      <c r="F99" s="177"/>
      <c r="G99" s="177"/>
      <c r="H99" s="160"/>
      <c r="I99" s="160"/>
      <c r="T99" s="455"/>
      <c r="U99" s="455"/>
    </row>
    <row r="100" spans="1:21" x14ac:dyDescent="0.25">
      <c r="A100" s="159" t="s">
        <v>129</v>
      </c>
      <c r="B100" s="159" t="s">
        <v>126</v>
      </c>
      <c r="C100" s="161" t="s">
        <v>80</v>
      </c>
      <c r="D100" s="437"/>
      <c r="E100" s="469">
        <f>SUMIFS('Sch C-1'!$F$13:$F$462,'Sch C-1'!$C$13:$C$462,'Sch C'!A100,'Sch C-1'!$D$13:$D$462,'Sch C'!B100)</f>
        <v>0</v>
      </c>
      <c r="F100" s="468">
        <f>SUMIFS('Sch C-1'!$G$13:$G$462,'Sch C-1'!$C$13:$C$462,'Sch C'!A100,'Sch C-1'!$D$13:$D$462,'Sch C'!B100)</f>
        <v>0</v>
      </c>
      <c r="G100" s="380">
        <f>+D100+E100+F100</f>
        <v>0</v>
      </c>
      <c r="H100" s="409"/>
      <c r="I100" s="409"/>
      <c r="T100" s="455" t="s">
        <v>814</v>
      </c>
      <c r="U100" s="455" t="s">
        <v>80</v>
      </c>
    </row>
    <row r="101" spans="1:21" x14ac:dyDescent="0.25">
      <c r="A101" s="159" t="s">
        <v>129</v>
      </c>
      <c r="B101" s="159" t="s">
        <v>127</v>
      </c>
      <c r="C101" s="161" t="s">
        <v>89</v>
      </c>
      <c r="D101" s="433"/>
      <c r="E101" s="469">
        <f>SUMIFS('Sch C-1'!$F$13:$F$462,'Sch C-1'!$C$13:$C$462,'Sch C'!A101,'Sch C-1'!$D$13:$D$462,'Sch C'!B101)</f>
        <v>0</v>
      </c>
      <c r="F101" s="468">
        <f>SUMIFS('Sch C-1'!$G$13:$G$462,'Sch C-1'!$C$13:$C$462,'Sch C'!A101,'Sch C-1'!$D$13:$D$462,'Sch C'!B101)</f>
        <v>0</v>
      </c>
      <c r="G101" s="380">
        <f>+D101+E101+F101</f>
        <v>0</v>
      </c>
      <c r="H101" s="410"/>
      <c r="I101" s="410"/>
      <c r="T101" s="455" t="s">
        <v>815</v>
      </c>
      <c r="U101" s="455" t="s">
        <v>89</v>
      </c>
    </row>
    <row r="102" spans="1:21" x14ac:dyDescent="0.25">
      <c r="A102" s="159" t="s">
        <v>129</v>
      </c>
      <c r="B102" s="159" t="s">
        <v>135</v>
      </c>
      <c r="C102" s="161" t="s">
        <v>82</v>
      </c>
      <c r="D102" s="433"/>
      <c r="E102" s="469">
        <f>SUMIFS('Sch C-1'!$F$13:$F$462,'Sch C-1'!$C$13:$C$462,'Sch C'!A102,'Sch C-1'!$D$13:$D$462,'Sch C'!B102)</f>
        <v>0</v>
      </c>
      <c r="F102" s="468">
        <f>SUMIFS('Sch C-1'!$G$13:$G$462,'Sch C-1'!$C$13:$C$462,'Sch C'!A102,'Sch C-1'!$D$13:$D$462,'Sch C'!B102)</f>
        <v>0</v>
      </c>
      <c r="G102" s="380">
        <f>+D102+E102+F102</f>
        <v>0</v>
      </c>
      <c r="H102" s="410"/>
      <c r="I102" s="410"/>
      <c r="T102" s="455" t="s">
        <v>816</v>
      </c>
      <c r="U102" s="455" t="s">
        <v>82</v>
      </c>
    </row>
    <row r="103" spans="1:21" x14ac:dyDescent="0.25">
      <c r="A103" s="159" t="s">
        <v>129</v>
      </c>
      <c r="B103" s="159" t="s">
        <v>136</v>
      </c>
      <c r="C103" s="161" t="s">
        <v>589</v>
      </c>
      <c r="D103" s="433"/>
      <c r="E103" s="469">
        <f>SUMIFS('Sch C-1'!$F$13:$F$462,'Sch C-1'!$C$13:$C$462,'Sch C'!A103,'Sch C-1'!$D$13:$D$462,'Sch C'!B103)</f>
        <v>0</v>
      </c>
      <c r="F103" s="468">
        <f>SUMIFS('Sch C-1'!$G$13:$G$462,'Sch C-1'!$C$13:$C$462,'Sch C'!A103,'Sch C-1'!$D$13:$D$462,'Sch C'!B103)</f>
        <v>0</v>
      </c>
      <c r="G103" s="380">
        <f>+D103+E103+F103</f>
        <v>0</v>
      </c>
      <c r="H103" s="410"/>
      <c r="I103" s="410"/>
      <c r="T103" s="455" t="s">
        <v>817</v>
      </c>
      <c r="U103" s="455" t="s">
        <v>87</v>
      </c>
    </row>
    <row r="104" spans="1:21" x14ac:dyDescent="0.25">
      <c r="A104" s="159" t="s">
        <v>129</v>
      </c>
      <c r="B104" s="411" t="s">
        <v>282</v>
      </c>
      <c r="C104" s="423" t="s">
        <v>569</v>
      </c>
      <c r="D104" s="433"/>
      <c r="E104" s="469">
        <f>SUMIFS('Sch C-1'!$F$13:$F$462,'Sch C-1'!$C$13:$C$462,'Sch C'!A104,'Sch C-1'!$D$13:$D$462,'Sch C'!B104)</f>
        <v>0</v>
      </c>
      <c r="F104" s="468">
        <f>SUMIFS('Sch C-1'!$G$13:$G$462,'Sch C-1'!$C$13:$C$462,'Sch C'!A104,'Sch C-1'!$D$13:$D$462,'Sch C'!B104)</f>
        <v>0</v>
      </c>
      <c r="G104" s="380">
        <f>+D104+E104+F104</f>
        <v>0</v>
      </c>
      <c r="H104" s="410"/>
      <c r="I104" s="410"/>
      <c r="P104"/>
      <c r="Q104"/>
      <c r="T104" s="455" t="s">
        <v>818</v>
      </c>
      <c r="U104" s="455" t="s">
        <v>470</v>
      </c>
    </row>
    <row r="105" spans="1:21" ht="12.75" customHeight="1" x14ac:dyDescent="0.25">
      <c r="A105" s="159" t="s">
        <v>129</v>
      </c>
      <c r="B105" s="159" t="s">
        <v>533</v>
      </c>
      <c r="C105" s="161" t="s">
        <v>590</v>
      </c>
      <c r="D105" s="434">
        <f>IF(SUM(D100:D104)=0,0,SUM(D100:D104))</f>
        <v>0</v>
      </c>
      <c r="E105" s="434">
        <f>IF(SUM(E100:E104)=0,0,SUM(E100:E104))</f>
        <v>0</v>
      </c>
      <c r="F105" s="434">
        <f>IF(SUM(F100:F104)=0,0,SUM(F100:F104))</f>
        <v>0</v>
      </c>
      <c r="G105" s="380">
        <f>IF(SUM(G100:G104)=0,0,SUM(G100:G104))</f>
        <v>0</v>
      </c>
      <c r="H105" s="410"/>
      <c r="I105" s="410"/>
      <c r="P105"/>
      <c r="Q105"/>
      <c r="T105" s="455"/>
      <c r="U105" s="455"/>
    </row>
    <row r="106" spans="1:21" x14ac:dyDescent="0.25">
      <c r="A106" s="159"/>
      <c r="H106" s="160"/>
      <c r="I106" s="160"/>
      <c r="P106"/>
      <c r="Q106"/>
      <c r="T106" s="455"/>
      <c r="U106" s="455"/>
    </row>
    <row r="107" spans="1:21" x14ac:dyDescent="0.25">
      <c r="C107" s="177" t="s">
        <v>92</v>
      </c>
      <c r="H107" s="160"/>
      <c r="I107" s="160"/>
      <c r="P107"/>
      <c r="Q107"/>
      <c r="T107" s="455"/>
      <c r="U107" s="455"/>
    </row>
    <row r="108" spans="1:21" ht="15" customHeight="1" x14ac:dyDescent="0.25">
      <c r="A108" s="159" t="s">
        <v>130</v>
      </c>
      <c r="B108" s="414" t="s">
        <v>126</v>
      </c>
      <c r="C108" s="173" t="s">
        <v>729</v>
      </c>
      <c r="D108" s="392"/>
      <c r="E108" s="392"/>
      <c r="F108" s="392"/>
      <c r="G108" s="392"/>
      <c r="H108" s="160"/>
      <c r="I108" s="160"/>
      <c r="P108"/>
      <c r="Q108"/>
      <c r="T108" s="455" t="s">
        <v>819</v>
      </c>
      <c r="U108" s="455" t="s">
        <v>820</v>
      </c>
    </row>
    <row r="109" spans="1:21" ht="15" customHeight="1" x14ac:dyDescent="0.25">
      <c r="A109" s="159" t="s">
        <v>130</v>
      </c>
      <c r="B109" s="381" t="s">
        <v>591</v>
      </c>
      <c r="C109" s="172" t="s">
        <v>592</v>
      </c>
      <c r="D109" s="438"/>
      <c r="E109" s="469">
        <f>SUMIFS('Sch C-1'!$F$13:$F$462,'Sch C-1'!$C$13:$C$462,'Sch C'!A109,'Sch C-1'!$D$13:$D$462,'Sch C'!B109)</f>
        <v>0</v>
      </c>
      <c r="F109" s="468">
        <f>SUMIFS('Sch C-1'!$G$13:$G$462,'Sch C-1'!$C$13:$C$462,'Sch C'!A109,'Sch C-1'!$D$13:$D$462,'Sch C'!B109)</f>
        <v>0</v>
      </c>
      <c r="G109" s="380">
        <f>+D109+E109+F109</f>
        <v>0</v>
      </c>
      <c r="H109" s="409"/>
      <c r="I109" s="409"/>
      <c r="P109"/>
      <c r="Q109"/>
      <c r="T109" s="455" t="s">
        <v>821</v>
      </c>
      <c r="U109" s="455" t="s">
        <v>822</v>
      </c>
    </row>
    <row r="110" spans="1:21" ht="15" customHeight="1" x14ac:dyDescent="0.25">
      <c r="A110" s="159" t="s">
        <v>130</v>
      </c>
      <c r="B110" s="381" t="s">
        <v>593</v>
      </c>
      <c r="C110" s="172" t="s">
        <v>594</v>
      </c>
      <c r="D110" s="440"/>
      <c r="E110" s="469">
        <f>SUMIFS('Sch C-1'!$F$13:$F$462,'Sch C-1'!$C$13:$C$462,'Sch C'!A110,'Sch C-1'!$D$13:$D$462,'Sch C'!B110)</f>
        <v>0</v>
      </c>
      <c r="F110" s="468">
        <f>SUMIFS('Sch C-1'!$G$13:$G$462,'Sch C-1'!$C$13:$C$462,'Sch C'!A110,'Sch C-1'!$D$13:$D$462,'Sch C'!B110)</f>
        <v>0</v>
      </c>
      <c r="G110" s="380">
        <f>+D110+E110+F110</f>
        <v>0</v>
      </c>
      <c r="H110" s="409"/>
      <c r="I110" s="409"/>
      <c r="P110"/>
      <c r="Q110"/>
      <c r="T110" s="455" t="s">
        <v>823</v>
      </c>
      <c r="U110" s="455" t="s">
        <v>824</v>
      </c>
    </row>
    <row r="111" spans="1:21" ht="15" customHeight="1" x14ac:dyDescent="0.25">
      <c r="A111" s="159" t="s">
        <v>130</v>
      </c>
      <c r="B111" s="381" t="s">
        <v>595</v>
      </c>
      <c r="C111" s="172" t="s">
        <v>596</v>
      </c>
      <c r="D111" s="440"/>
      <c r="E111" s="469">
        <f>SUMIFS('Sch C-1'!$F$13:$F$462,'Sch C-1'!$C$13:$C$462,'Sch C'!A111,'Sch C-1'!$D$13:$D$462,'Sch C'!B111)</f>
        <v>0</v>
      </c>
      <c r="F111" s="468">
        <f>SUMIFS('Sch C-1'!$G$13:$G$462,'Sch C-1'!$C$13:$C$462,'Sch C'!A111,'Sch C-1'!$D$13:$D$462,'Sch C'!B111)</f>
        <v>0</v>
      </c>
      <c r="G111" s="380">
        <f>+D111+E111+F111</f>
        <v>0</v>
      </c>
      <c r="H111" s="409"/>
      <c r="I111" s="409"/>
      <c r="P111"/>
      <c r="Q111"/>
      <c r="T111" s="455" t="s">
        <v>825</v>
      </c>
      <c r="U111" s="455" t="s">
        <v>826</v>
      </c>
    </row>
    <row r="112" spans="1:21" ht="15" customHeight="1" x14ac:dyDescent="0.25">
      <c r="A112" s="159" t="s">
        <v>130</v>
      </c>
      <c r="B112" s="381" t="s">
        <v>597</v>
      </c>
      <c r="C112" s="172" t="s">
        <v>598</v>
      </c>
      <c r="D112" s="440"/>
      <c r="E112" s="495">
        <f>SUMIFS('Sch C-1'!$F$13:$F$462,'Sch C-1'!$C$13:$C$462,'Sch C'!A112,'Sch C-1'!$D$13:$D$462,'Sch C'!B112)</f>
        <v>0</v>
      </c>
      <c r="F112" s="468">
        <f>SUMIFS('Sch C-1'!$G$13:$G$462,'Sch C-1'!$C$13:$C$462,'Sch C'!A112,'Sch C-1'!$D$13:$D$462,'Sch C'!B112)</f>
        <v>0</v>
      </c>
      <c r="G112" s="380">
        <f>+D112+E112+F112</f>
        <v>0</v>
      </c>
      <c r="H112" s="409"/>
      <c r="I112" s="409"/>
      <c r="P112"/>
      <c r="Q112"/>
      <c r="T112" s="455" t="s">
        <v>827</v>
      </c>
      <c r="U112" s="455" t="s">
        <v>828</v>
      </c>
    </row>
    <row r="113" spans="1:21" ht="15" customHeight="1" x14ac:dyDescent="0.25">
      <c r="A113" s="159" t="s">
        <v>130</v>
      </c>
      <c r="B113" s="381" t="s">
        <v>599</v>
      </c>
      <c r="C113" s="172" t="s">
        <v>600</v>
      </c>
      <c r="D113" s="441"/>
      <c r="E113" s="469">
        <f>SUMIFS('Sch C-1'!$F$13:$F$462,'Sch C-1'!$C$13:$C$462,'Sch C'!A113,'Sch C-1'!$D$13:$D$462,'Sch C'!B113)</f>
        <v>0</v>
      </c>
      <c r="F113" s="468">
        <f>SUMIFS('Sch C-1'!$G$13:$G$462,'Sch C-1'!$C$13:$C$462,'Sch C'!A113,'Sch C-1'!$D$13:$D$462,'Sch C'!B113)</f>
        <v>0</v>
      </c>
      <c r="G113" s="380">
        <f>+D113+E113+F113</f>
        <v>0</v>
      </c>
      <c r="H113" s="409"/>
      <c r="I113" s="409"/>
      <c r="P113"/>
      <c r="Q113"/>
      <c r="T113" s="455"/>
      <c r="U113" s="455"/>
    </row>
    <row r="114" spans="1:21" x14ac:dyDescent="0.25">
      <c r="A114" s="159" t="s">
        <v>130</v>
      </c>
      <c r="B114" s="381" t="s">
        <v>138</v>
      </c>
      <c r="C114" s="163" t="s">
        <v>166</v>
      </c>
      <c r="D114" s="392"/>
      <c r="E114" s="392"/>
      <c r="F114" s="392"/>
      <c r="G114" s="392"/>
      <c r="H114" s="410"/>
      <c r="I114" s="410"/>
      <c r="P114"/>
      <c r="Q114"/>
      <c r="T114" s="455"/>
      <c r="U114" s="455"/>
    </row>
    <row r="115" spans="1:21" x14ac:dyDescent="0.25">
      <c r="A115" s="159" t="s">
        <v>130</v>
      </c>
      <c r="B115" s="381" t="s">
        <v>601</v>
      </c>
      <c r="C115" s="172" t="s">
        <v>602</v>
      </c>
      <c r="D115" s="438"/>
      <c r="E115" s="469">
        <f>SUMIFS('Sch C-1'!$F$13:$F$462,'Sch C-1'!$C$13:$C$462,'Sch C'!A115,'Sch C-1'!$D$13:$D$462,'Sch C'!B115)</f>
        <v>0</v>
      </c>
      <c r="F115" s="468">
        <f>SUMIFS('Sch C-1'!$G$13:$G$462,'Sch C-1'!$C$13:$C$462,'Sch C'!A115,'Sch C-1'!$D$13:$D$462,'Sch C'!B115)</f>
        <v>0</v>
      </c>
      <c r="G115" s="380">
        <f>+D115+E115+F115</f>
        <v>0</v>
      </c>
      <c r="H115" s="410"/>
      <c r="I115" s="410"/>
      <c r="P115"/>
      <c r="Q115"/>
      <c r="T115" s="455" t="s">
        <v>829</v>
      </c>
      <c r="U115" s="455" t="s">
        <v>820</v>
      </c>
    </row>
    <row r="116" spans="1:21" x14ac:dyDescent="0.25">
      <c r="A116" s="159" t="s">
        <v>130</v>
      </c>
      <c r="B116" s="381" t="s">
        <v>603</v>
      </c>
      <c r="C116" s="172" t="s">
        <v>604</v>
      </c>
      <c r="D116" s="440"/>
      <c r="E116" s="469">
        <f>SUMIFS('Sch C-1'!$F$13:$F$462,'Sch C-1'!$C$13:$C$462,'Sch C'!A116,'Sch C-1'!$D$13:$D$462,'Sch C'!B116)</f>
        <v>0</v>
      </c>
      <c r="F116" s="468">
        <f>SUMIFS('Sch C-1'!$G$13:$G$462,'Sch C-1'!$C$13:$C$462,'Sch C'!A116,'Sch C-1'!$D$13:$D$462,'Sch C'!B116)</f>
        <v>0</v>
      </c>
      <c r="G116" s="380">
        <f>+D116+E116+F116</f>
        <v>0</v>
      </c>
      <c r="H116" s="410"/>
      <c r="I116" s="410"/>
      <c r="P116"/>
      <c r="Q116"/>
      <c r="T116" s="455" t="s">
        <v>830</v>
      </c>
      <c r="U116" s="455" t="s">
        <v>822</v>
      </c>
    </row>
    <row r="117" spans="1:21" x14ac:dyDescent="0.25">
      <c r="A117" s="159" t="s">
        <v>130</v>
      </c>
      <c r="B117" s="381" t="s">
        <v>605</v>
      </c>
      <c r="C117" s="172" t="s">
        <v>606</v>
      </c>
      <c r="D117" s="440"/>
      <c r="E117" s="469">
        <f>SUMIFS('Sch C-1'!$F$13:$F$462,'Sch C-1'!$C$13:$C$462,'Sch C'!A117,'Sch C-1'!$D$13:$D$462,'Sch C'!B117)</f>
        <v>0</v>
      </c>
      <c r="F117" s="468">
        <f>SUMIFS('Sch C-1'!$G$13:$G$462,'Sch C-1'!$C$13:$C$462,'Sch C'!A117,'Sch C-1'!$D$13:$D$462,'Sch C'!B117)</f>
        <v>0</v>
      </c>
      <c r="G117" s="380">
        <f>+D117+E117+F117</f>
        <v>0</v>
      </c>
      <c r="H117" s="410"/>
      <c r="I117" s="410"/>
      <c r="P117"/>
      <c r="Q117"/>
      <c r="T117" s="455" t="s">
        <v>831</v>
      </c>
      <c r="U117" s="455" t="s">
        <v>824</v>
      </c>
    </row>
    <row r="118" spans="1:21" x14ac:dyDescent="0.25">
      <c r="A118" s="159" t="s">
        <v>130</v>
      </c>
      <c r="B118" s="381" t="s">
        <v>607</v>
      </c>
      <c r="C118" s="172" t="s">
        <v>608</v>
      </c>
      <c r="D118" s="440"/>
      <c r="E118" s="469">
        <f>SUMIFS('Sch C-1'!$F$13:$F$462,'Sch C-1'!$C$13:$C$462,'Sch C'!A118,'Sch C-1'!$D$13:$D$462,'Sch C'!B118)</f>
        <v>0</v>
      </c>
      <c r="F118" s="468">
        <f>SUMIFS('Sch C-1'!$G$13:$G$462,'Sch C-1'!$C$13:$C$462,'Sch C'!A118,'Sch C-1'!$D$13:$D$462,'Sch C'!B118)</f>
        <v>0</v>
      </c>
      <c r="G118" s="380">
        <f>+D118+E118+F118</f>
        <v>0</v>
      </c>
      <c r="H118" s="410"/>
      <c r="I118" s="410"/>
      <c r="K118" s="494"/>
      <c r="P118"/>
      <c r="Q118"/>
      <c r="T118" s="455" t="s">
        <v>832</v>
      </c>
      <c r="U118" s="455" t="s">
        <v>826</v>
      </c>
    </row>
    <row r="119" spans="1:21" x14ac:dyDescent="0.25">
      <c r="A119" s="159" t="s">
        <v>130</v>
      </c>
      <c r="B119" s="381" t="s">
        <v>609</v>
      </c>
      <c r="C119" s="172" t="s">
        <v>610</v>
      </c>
      <c r="D119" s="441"/>
      <c r="E119" s="469">
        <f>SUMIFS('Sch C-1'!$F$13:$F$462,'Sch C-1'!$C$13:$C$462,'Sch C'!A119,'Sch C-1'!$D$13:$D$462,'Sch C'!B119)</f>
        <v>0</v>
      </c>
      <c r="F119" s="468">
        <f>SUMIFS('Sch C-1'!$G$13:$G$462,'Sch C-1'!$C$13:$C$462,'Sch C'!A119,'Sch C-1'!$D$13:$D$462,'Sch C'!B119)</f>
        <v>0</v>
      </c>
      <c r="G119" s="380">
        <f>+D119+E119+F119</f>
        <v>0</v>
      </c>
      <c r="H119" s="410"/>
      <c r="I119" s="410"/>
      <c r="J119"/>
      <c r="K119"/>
      <c r="L119"/>
      <c r="M119"/>
      <c r="P119"/>
      <c r="Q119"/>
      <c r="T119" s="455" t="s">
        <v>833</v>
      </c>
      <c r="U119" s="455" t="s">
        <v>834</v>
      </c>
    </row>
    <row r="120" spans="1:21" x14ac:dyDescent="0.25">
      <c r="A120" s="159" t="s">
        <v>130</v>
      </c>
      <c r="B120" s="381" t="s">
        <v>127</v>
      </c>
      <c r="C120" s="163" t="s">
        <v>167</v>
      </c>
      <c r="D120" s="392"/>
      <c r="E120" s="392"/>
      <c r="F120" s="392"/>
      <c r="G120" s="392"/>
      <c r="H120" s="415"/>
      <c r="I120" s="415"/>
      <c r="J120"/>
      <c r="K120"/>
      <c r="L120"/>
      <c r="M120"/>
      <c r="P120"/>
      <c r="Q120"/>
      <c r="T120" s="455"/>
      <c r="U120" s="455"/>
    </row>
    <row r="121" spans="1:21" x14ac:dyDescent="0.25">
      <c r="A121" s="159" t="s">
        <v>130</v>
      </c>
      <c r="B121" s="381" t="s">
        <v>611</v>
      </c>
      <c r="C121" s="172" t="s">
        <v>612</v>
      </c>
      <c r="D121" s="439"/>
      <c r="E121" s="469">
        <f>SUMIFS('Sch C-1'!$F$13:$F$462,'Sch C-1'!$C$13:$C$462,'Sch C'!A121,'Sch C-1'!$D$13:$D$462,'Sch C'!B121)</f>
        <v>0</v>
      </c>
      <c r="F121" s="468">
        <f>SUMIFS('Sch C-1'!$G$13:$G$462,'Sch C-1'!$C$13:$C$462,'Sch C'!A121,'Sch C-1'!$D$13:$D$462,'Sch C'!B121)</f>
        <v>0</v>
      </c>
      <c r="G121" s="380">
        <f>+D121+E121+F121</f>
        <v>0</v>
      </c>
      <c r="H121" s="409"/>
      <c r="I121" s="409"/>
      <c r="J121"/>
      <c r="K121"/>
      <c r="L121"/>
      <c r="M121"/>
      <c r="P121"/>
      <c r="Q121"/>
      <c r="T121" s="455" t="s">
        <v>835</v>
      </c>
      <c r="U121" s="455" t="s">
        <v>836</v>
      </c>
    </row>
    <row r="122" spans="1:21" x14ac:dyDescent="0.25">
      <c r="A122" s="159" t="s">
        <v>130</v>
      </c>
      <c r="B122" s="381" t="s">
        <v>613</v>
      </c>
      <c r="C122" s="172" t="s">
        <v>614</v>
      </c>
      <c r="D122" s="439"/>
      <c r="E122" s="469">
        <f>SUMIFS('Sch C-1'!$F$13:$F$462,'Sch C-1'!$C$13:$C$462,'Sch C'!A122,'Sch C-1'!$D$13:$D$462,'Sch C'!B122)</f>
        <v>0</v>
      </c>
      <c r="F122" s="468">
        <f>SUMIFS('Sch C-1'!$G$13:$G$462,'Sch C-1'!$C$13:$C$462,'Sch C'!A122,'Sch C-1'!$D$13:$D$462,'Sch C'!B122)</f>
        <v>0</v>
      </c>
      <c r="G122" s="380">
        <f>+D122+E122+F122</f>
        <v>0</v>
      </c>
      <c r="H122" s="409"/>
      <c r="I122" s="409"/>
      <c r="J122"/>
      <c r="K122"/>
      <c r="L122"/>
      <c r="M122"/>
      <c r="P122"/>
      <c r="Q122"/>
      <c r="T122" s="455" t="s">
        <v>837</v>
      </c>
      <c r="U122" s="455" t="s">
        <v>838</v>
      </c>
    </row>
    <row r="123" spans="1:21" x14ac:dyDescent="0.25">
      <c r="A123" s="159" t="s">
        <v>130</v>
      </c>
      <c r="B123" s="381" t="s">
        <v>615</v>
      </c>
      <c r="C123" s="172" t="s">
        <v>616</v>
      </c>
      <c r="D123" s="439"/>
      <c r="E123" s="469">
        <f>SUMIFS('Sch C-1'!$F$13:$F$462,'Sch C-1'!$C$13:$C$462,'Sch C'!A123,'Sch C-1'!$D$13:$D$462,'Sch C'!B123)</f>
        <v>0</v>
      </c>
      <c r="F123" s="468">
        <f>SUMIFS('Sch C-1'!$G$13:$G$462,'Sch C-1'!$C$13:$C$462,'Sch C'!A123,'Sch C-1'!$D$13:$D$462,'Sch C'!B123)</f>
        <v>0</v>
      </c>
      <c r="G123" s="380">
        <f>+D123+E123+F123</f>
        <v>0</v>
      </c>
      <c r="H123" s="409"/>
      <c r="I123" s="409"/>
      <c r="J123"/>
      <c r="K123"/>
      <c r="L123"/>
      <c r="M123"/>
      <c r="P123"/>
      <c r="Q123"/>
      <c r="T123" s="455" t="s">
        <v>839</v>
      </c>
      <c r="U123" s="455" t="s">
        <v>840</v>
      </c>
    </row>
    <row r="124" spans="1:21" x14ac:dyDescent="0.25">
      <c r="A124" s="159" t="s">
        <v>130</v>
      </c>
      <c r="B124" s="381" t="s">
        <v>617</v>
      </c>
      <c r="C124" s="172" t="s">
        <v>618</v>
      </c>
      <c r="D124" s="439"/>
      <c r="E124" s="469">
        <f>SUMIFS('Sch C-1'!$F$13:$F$462,'Sch C-1'!$C$13:$C$462,'Sch C'!A124,'Sch C-1'!$D$13:$D$462,'Sch C'!B124)</f>
        <v>0</v>
      </c>
      <c r="F124" s="468">
        <f>SUMIFS('Sch C-1'!$G$13:$G$462,'Sch C-1'!$C$13:$C$462,'Sch C'!A124,'Sch C-1'!$D$13:$D$462,'Sch C'!B124)</f>
        <v>0</v>
      </c>
      <c r="G124" s="380">
        <f>+D124+E124+F124</f>
        <v>0</v>
      </c>
      <c r="H124" s="409"/>
      <c r="I124" s="409"/>
      <c r="J124"/>
      <c r="K124"/>
      <c r="L124"/>
      <c r="M124"/>
      <c r="P124"/>
      <c r="Q124"/>
      <c r="T124" s="455" t="s">
        <v>841</v>
      </c>
      <c r="U124" s="455" t="s">
        <v>842</v>
      </c>
    </row>
    <row r="125" spans="1:21" x14ac:dyDescent="0.25">
      <c r="A125" s="159" t="s">
        <v>130</v>
      </c>
      <c r="B125" s="381" t="s">
        <v>139</v>
      </c>
      <c r="C125" s="163" t="s">
        <v>475</v>
      </c>
      <c r="D125" s="392"/>
      <c r="E125" s="392"/>
      <c r="F125" s="392"/>
      <c r="G125" s="392"/>
      <c r="H125" s="410"/>
      <c r="I125" s="410"/>
      <c r="J125"/>
      <c r="K125"/>
      <c r="L125"/>
      <c r="M125"/>
      <c r="P125"/>
      <c r="Q125"/>
      <c r="T125" s="455"/>
      <c r="U125" s="455"/>
    </row>
    <row r="126" spans="1:21" x14ac:dyDescent="0.25">
      <c r="A126" s="159" t="s">
        <v>130</v>
      </c>
      <c r="B126" s="381" t="s">
        <v>619</v>
      </c>
      <c r="C126" s="172" t="s">
        <v>620</v>
      </c>
      <c r="D126" s="439"/>
      <c r="E126" s="469">
        <f>SUMIFS('Sch C-1'!$F$13:$F$462,'Sch C-1'!$C$13:$C$462,'Sch C'!A126,'Sch C-1'!$D$13:$D$462,'Sch C'!B126)</f>
        <v>0</v>
      </c>
      <c r="F126" s="468">
        <f>SUMIFS('Sch C-1'!$G$13:$G$462,'Sch C-1'!$C$13:$C$462,'Sch C'!A126,'Sch C-1'!$D$13:$D$462,'Sch C'!B126)</f>
        <v>0</v>
      </c>
      <c r="G126" s="380">
        <f>+D126+E126+F126</f>
        <v>0</v>
      </c>
      <c r="H126" s="410"/>
      <c r="I126" s="410"/>
      <c r="J126"/>
      <c r="K126"/>
      <c r="L126"/>
      <c r="M126"/>
      <c r="P126"/>
      <c r="Q126"/>
      <c r="T126" s="455" t="s">
        <v>843</v>
      </c>
      <c r="U126" s="455" t="s">
        <v>836</v>
      </c>
    </row>
    <row r="127" spans="1:21" x14ac:dyDescent="0.25">
      <c r="A127" s="159" t="s">
        <v>130</v>
      </c>
      <c r="B127" s="381" t="s">
        <v>621</v>
      </c>
      <c r="C127" s="172" t="s">
        <v>622</v>
      </c>
      <c r="D127" s="439"/>
      <c r="E127" s="469">
        <f>SUMIFS('Sch C-1'!$F$13:$F$462,'Sch C-1'!$C$13:$C$462,'Sch C'!A127,'Sch C-1'!$D$13:$D$462,'Sch C'!B127)</f>
        <v>0</v>
      </c>
      <c r="F127" s="468">
        <f>SUMIFS('Sch C-1'!$G$13:$G$462,'Sch C-1'!$C$13:$C$462,'Sch C'!A127,'Sch C-1'!$D$13:$D$462,'Sch C'!B127)</f>
        <v>0</v>
      </c>
      <c r="G127" s="380">
        <f>+D127+E127+F127</f>
        <v>0</v>
      </c>
      <c r="H127" s="410"/>
      <c r="I127" s="410"/>
      <c r="P127"/>
      <c r="Q127"/>
      <c r="T127" s="455" t="s">
        <v>844</v>
      </c>
      <c r="U127" s="455" t="s">
        <v>838</v>
      </c>
    </row>
    <row r="128" spans="1:21" x14ac:dyDescent="0.25">
      <c r="A128" s="159" t="s">
        <v>130</v>
      </c>
      <c r="B128" s="381" t="s">
        <v>623</v>
      </c>
      <c r="C128" s="172" t="s">
        <v>624</v>
      </c>
      <c r="D128" s="439"/>
      <c r="E128" s="469">
        <f>SUMIFS('Sch C-1'!$F$13:$F$462,'Sch C-1'!$C$13:$C$462,'Sch C'!A128,'Sch C-1'!$D$13:$D$462,'Sch C'!B128)</f>
        <v>0</v>
      </c>
      <c r="F128" s="468">
        <f>SUMIFS('Sch C-1'!$G$13:$G$462,'Sch C-1'!$C$13:$C$462,'Sch C'!A128,'Sch C-1'!$D$13:$D$462,'Sch C'!B128)</f>
        <v>0</v>
      </c>
      <c r="G128" s="380">
        <f>+D128+E128+F128</f>
        <v>0</v>
      </c>
      <c r="H128" s="410"/>
      <c r="I128" s="410"/>
      <c r="P128"/>
      <c r="Q128"/>
      <c r="T128" s="455" t="s">
        <v>845</v>
      </c>
      <c r="U128" s="455" t="s">
        <v>840</v>
      </c>
    </row>
    <row r="129" spans="1:21" x14ac:dyDescent="0.25">
      <c r="A129" s="159" t="s">
        <v>130</v>
      </c>
      <c r="B129" s="381" t="s">
        <v>625</v>
      </c>
      <c r="C129" s="172" t="s">
        <v>626</v>
      </c>
      <c r="D129" s="439"/>
      <c r="E129" s="469">
        <f>SUMIFS('Sch C-1'!$F$13:$F$462,'Sch C-1'!$C$13:$C$462,'Sch C'!A129,'Sch C-1'!$D$13:$D$462,'Sch C'!B129)</f>
        <v>0</v>
      </c>
      <c r="F129" s="468">
        <f>SUMIFS('Sch C-1'!$G$13:$G$462,'Sch C-1'!$C$13:$C$462,'Sch C'!A129,'Sch C-1'!$D$13:$D$462,'Sch C'!B129)</f>
        <v>0</v>
      </c>
      <c r="G129" s="380">
        <f>+D129+E129+F129</f>
        <v>0</v>
      </c>
      <c r="H129" s="410"/>
      <c r="I129" s="410"/>
      <c r="P129"/>
      <c r="Q129"/>
      <c r="T129" s="455" t="s">
        <v>846</v>
      </c>
      <c r="U129" s="455" t="s">
        <v>842</v>
      </c>
    </row>
    <row r="130" spans="1:21" x14ac:dyDescent="0.25">
      <c r="A130" s="159" t="s">
        <v>130</v>
      </c>
      <c r="B130" s="381" t="s">
        <v>128</v>
      </c>
      <c r="C130" s="163" t="s">
        <v>168</v>
      </c>
      <c r="D130" s="392"/>
      <c r="E130" s="392"/>
      <c r="F130" s="392"/>
      <c r="G130" s="392"/>
      <c r="H130" s="416"/>
      <c r="I130" s="416"/>
      <c r="P130"/>
      <c r="Q130"/>
      <c r="T130" s="455"/>
      <c r="U130" s="455"/>
    </row>
    <row r="131" spans="1:21" x14ac:dyDescent="0.25">
      <c r="A131" s="159" t="s">
        <v>130</v>
      </c>
      <c r="B131" s="381" t="s">
        <v>627</v>
      </c>
      <c r="C131" s="160" t="s">
        <v>628</v>
      </c>
      <c r="D131" s="439"/>
      <c r="E131" s="469">
        <f>SUMIFS('Sch C-1'!$F$13:$F$462,'Sch C-1'!$C$13:$C$462,'Sch C'!A131,'Sch C-1'!$D$13:$D$462,'Sch C'!B131)</f>
        <v>0</v>
      </c>
      <c r="F131" s="468">
        <f>SUMIFS('Sch C-1'!$G$13:$G$462,'Sch C-1'!$C$13:$C$462,'Sch C'!A131,'Sch C-1'!$D$13:$D$462,'Sch C'!B131)</f>
        <v>0</v>
      </c>
      <c r="G131" s="380">
        <f t="shared" ref="G131:G139" si="7">+D131+E131+F131</f>
        <v>0</v>
      </c>
      <c r="H131" s="409"/>
      <c r="I131" s="409"/>
      <c r="P131"/>
      <c r="Q131"/>
      <c r="T131" s="455" t="s">
        <v>847</v>
      </c>
      <c r="U131" s="455" t="s">
        <v>820</v>
      </c>
    </row>
    <row r="132" spans="1:21" x14ac:dyDescent="0.25">
      <c r="A132" s="159" t="s">
        <v>130</v>
      </c>
      <c r="B132" s="381" t="s">
        <v>629</v>
      </c>
      <c r="C132" s="160" t="s">
        <v>630</v>
      </c>
      <c r="D132" s="439"/>
      <c r="E132" s="469">
        <f>SUMIFS('Sch C-1'!$F$13:$F$462,'Sch C-1'!$C$13:$C$462,'Sch C'!A132,'Sch C-1'!$D$13:$D$462,'Sch C'!B132)</f>
        <v>0</v>
      </c>
      <c r="F132" s="468">
        <f>SUMIFS('Sch C-1'!$G$13:$G$462,'Sch C-1'!$C$13:$C$462,'Sch C'!A132,'Sch C-1'!$D$13:$D$462,'Sch C'!B132)</f>
        <v>0</v>
      </c>
      <c r="G132" s="380">
        <f t="shared" si="7"/>
        <v>0</v>
      </c>
      <c r="H132" s="409"/>
      <c r="I132" s="409"/>
      <c r="P132"/>
      <c r="Q132"/>
      <c r="T132" s="455" t="s">
        <v>848</v>
      </c>
      <c r="U132" s="455" t="s">
        <v>822</v>
      </c>
    </row>
    <row r="133" spans="1:21" x14ac:dyDescent="0.25">
      <c r="A133" s="159" t="s">
        <v>130</v>
      </c>
      <c r="B133" s="381" t="s">
        <v>631</v>
      </c>
      <c r="C133" s="160" t="s">
        <v>632</v>
      </c>
      <c r="D133" s="439"/>
      <c r="E133" s="469">
        <f>SUMIFS('Sch C-1'!$F$13:$F$462,'Sch C-1'!$C$13:$C$462,'Sch C'!A133,'Sch C-1'!$D$13:$D$462,'Sch C'!B133)</f>
        <v>0</v>
      </c>
      <c r="F133" s="468">
        <f>SUMIFS('Sch C-1'!$G$13:$G$462,'Sch C-1'!$C$13:$C$462,'Sch C'!A133,'Sch C-1'!$D$13:$D$462,'Sch C'!B133)</f>
        <v>0</v>
      </c>
      <c r="G133" s="380">
        <f t="shared" si="7"/>
        <v>0</v>
      </c>
      <c r="H133" s="409"/>
      <c r="I133" s="409"/>
      <c r="P133"/>
      <c r="Q133"/>
      <c r="T133" s="455" t="s">
        <v>849</v>
      </c>
      <c r="U133" s="455" t="s">
        <v>824</v>
      </c>
    </row>
    <row r="134" spans="1:21" x14ac:dyDescent="0.25">
      <c r="A134" s="159" t="s">
        <v>130</v>
      </c>
      <c r="B134" s="381" t="s">
        <v>633</v>
      </c>
      <c r="C134" s="160" t="s">
        <v>634</v>
      </c>
      <c r="D134" s="439"/>
      <c r="E134" s="469">
        <f>SUMIFS('Sch C-1'!$F$13:$F$462,'Sch C-1'!$C$13:$C$462,'Sch C'!A134,'Sch C-1'!$D$13:$D$462,'Sch C'!B134)</f>
        <v>0</v>
      </c>
      <c r="F134" s="468">
        <f>SUMIFS('Sch C-1'!$G$13:$G$462,'Sch C-1'!$C$13:$C$462,'Sch C'!A134,'Sch C-1'!$D$13:$D$462,'Sch C'!B134)</f>
        <v>0</v>
      </c>
      <c r="G134" s="380">
        <f t="shared" si="7"/>
        <v>0</v>
      </c>
      <c r="H134" s="409"/>
      <c r="I134" s="409"/>
      <c r="P134"/>
      <c r="Q134"/>
      <c r="T134" s="455" t="s">
        <v>850</v>
      </c>
      <c r="U134" s="455" t="s">
        <v>826</v>
      </c>
    </row>
    <row r="135" spans="1:21" ht="15" customHeight="1" x14ac:dyDescent="0.25">
      <c r="A135" s="159" t="s">
        <v>130</v>
      </c>
      <c r="B135" s="417" t="s">
        <v>635</v>
      </c>
      <c r="C135" s="442" t="s">
        <v>636</v>
      </c>
      <c r="D135" s="439"/>
      <c r="E135" s="469">
        <f>SUMIFS('Sch C-1'!$F$13:$F$462,'Sch C-1'!$C$13:$C$462,'Sch C'!A135,'Sch C-1'!$D$13:$D$462,'Sch C'!B135)</f>
        <v>0</v>
      </c>
      <c r="F135" s="468">
        <f>SUMIFS('Sch C-1'!$G$13:$G$462,'Sch C-1'!$C$13:$C$462,'Sch C'!A135,'Sch C-1'!$D$13:$D$462,'Sch C'!B135)</f>
        <v>0</v>
      </c>
      <c r="G135" s="380">
        <f t="shared" si="7"/>
        <v>0</v>
      </c>
      <c r="H135" s="409"/>
      <c r="I135" s="409"/>
      <c r="P135"/>
      <c r="Q135"/>
      <c r="T135" s="455" t="s">
        <v>851</v>
      </c>
      <c r="U135" s="455" t="s">
        <v>834</v>
      </c>
    </row>
    <row r="136" spans="1:21" x14ac:dyDescent="0.25">
      <c r="A136" s="159" t="s">
        <v>130</v>
      </c>
      <c r="B136" s="381" t="s">
        <v>135</v>
      </c>
      <c r="C136" s="161" t="s">
        <v>94</v>
      </c>
      <c r="D136" s="439"/>
      <c r="E136" s="469">
        <f>SUMIFS('Sch C-1'!$F$13:$F$462,'Sch C-1'!$C$13:$C$462,'Sch C'!A136,'Sch C-1'!$D$13:$D$462,'Sch C'!B136)</f>
        <v>0</v>
      </c>
      <c r="F136" s="468">
        <f>SUMIFS('Sch C-1'!$G$13:$G$462,'Sch C-1'!$C$13:$C$462,'Sch C'!A136,'Sch C-1'!$D$13:$D$462,'Sch C'!B136)</f>
        <v>0</v>
      </c>
      <c r="G136" s="380">
        <f t="shared" si="7"/>
        <v>0</v>
      </c>
      <c r="H136" s="410"/>
      <c r="I136" s="410"/>
      <c r="P136"/>
      <c r="Q136"/>
      <c r="T136" s="455" t="s">
        <v>852</v>
      </c>
      <c r="U136" s="455" t="s">
        <v>94</v>
      </c>
    </row>
    <row r="137" spans="1:21" x14ac:dyDescent="0.25">
      <c r="A137" s="159" t="s">
        <v>130</v>
      </c>
      <c r="B137" s="381" t="s">
        <v>141</v>
      </c>
      <c r="C137" s="161" t="s">
        <v>637</v>
      </c>
      <c r="D137" s="439"/>
      <c r="E137" s="469">
        <f>SUMIFS('Sch C-1'!$F$13:$F$462,'Sch C-1'!$C$13:$C$462,'Sch C'!A137,'Sch C-1'!$D$13:$D$462,'Sch C'!B137)</f>
        <v>0</v>
      </c>
      <c r="F137" s="468">
        <f>SUMIFS('Sch C-1'!$G$13:$G$462,'Sch C-1'!$C$13:$C$462,'Sch C'!A137,'Sch C-1'!$D$13:$D$462,'Sch C'!B137)</f>
        <v>0</v>
      </c>
      <c r="G137" s="380">
        <f t="shared" si="7"/>
        <v>0</v>
      </c>
      <c r="H137" s="410"/>
      <c r="I137" s="410"/>
      <c r="P137"/>
      <c r="Q137"/>
      <c r="T137" s="455" t="s">
        <v>853</v>
      </c>
      <c r="U137" s="455" t="s">
        <v>93</v>
      </c>
    </row>
    <row r="138" spans="1:21" x14ac:dyDescent="0.25">
      <c r="A138" s="159" t="s">
        <v>130</v>
      </c>
      <c r="B138" s="381" t="s">
        <v>140</v>
      </c>
      <c r="C138" s="161" t="s">
        <v>276</v>
      </c>
      <c r="D138" s="439"/>
      <c r="E138" s="469">
        <f>SUMIFS('Sch C-1'!$F$13:$F$462,'Sch C-1'!$C$13:$C$462,'Sch C'!A138,'Sch C-1'!$D$13:$D$462,'Sch C'!B138)</f>
        <v>0</v>
      </c>
      <c r="F138" s="468">
        <f>SUMIFS('Sch C-1'!$G$13:$G$462,'Sch C-1'!$C$13:$C$462,'Sch C'!A138,'Sch C-1'!$D$13:$D$462,'Sch C'!B138)</f>
        <v>0</v>
      </c>
      <c r="G138" s="380">
        <f t="shared" si="7"/>
        <v>0</v>
      </c>
      <c r="H138" s="410"/>
      <c r="I138" s="410"/>
      <c r="P138"/>
      <c r="Q138"/>
      <c r="T138" s="455" t="s">
        <v>854</v>
      </c>
      <c r="U138" s="455" t="s">
        <v>95</v>
      </c>
    </row>
    <row r="139" spans="1:21" x14ac:dyDescent="0.25">
      <c r="A139" s="159" t="s">
        <v>130</v>
      </c>
      <c r="B139" s="381" t="s">
        <v>137</v>
      </c>
      <c r="C139" s="161" t="s">
        <v>638</v>
      </c>
      <c r="D139" s="439"/>
      <c r="E139" s="469">
        <f>SUMIFS('Sch C-1'!$F$13:$F$462,'Sch C-1'!$C$13:$C$462,'Sch C'!A139,'Sch C-1'!$D$13:$D$462,'Sch C'!B139)</f>
        <v>0</v>
      </c>
      <c r="F139" s="468">
        <f>SUMIFS('Sch C-1'!$G$13:$G$462,'Sch C-1'!$C$13:$C$462,'Sch C'!A139,'Sch C-1'!$D$13:$D$462,'Sch C'!B139)</f>
        <v>0</v>
      </c>
      <c r="G139" s="380">
        <f t="shared" si="7"/>
        <v>0</v>
      </c>
      <c r="H139" s="410"/>
      <c r="I139" s="410"/>
      <c r="P139"/>
      <c r="Q139"/>
      <c r="T139" s="455" t="s">
        <v>855</v>
      </c>
      <c r="U139" s="455" t="s">
        <v>120</v>
      </c>
    </row>
    <row r="140" spans="1:21" x14ac:dyDescent="0.25">
      <c r="A140" s="159" t="s">
        <v>130</v>
      </c>
      <c r="B140" s="381" t="s">
        <v>738</v>
      </c>
      <c r="C140" s="69" t="s">
        <v>198</v>
      </c>
      <c r="D140" s="379"/>
      <c r="E140" s="379"/>
      <c r="F140" s="379"/>
      <c r="G140" s="392"/>
      <c r="H140" s="410"/>
      <c r="I140" s="410"/>
      <c r="P140"/>
      <c r="Q140"/>
      <c r="T140" s="455"/>
      <c r="U140" s="455"/>
    </row>
    <row r="141" spans="1:21" x14ac:dyDescent="0.25">
      <c r="A141" s="159" t="s">
        <v>130</v>
      </c>
      <c r="B141" s="159" t="s">
        <v>639</v>
      </c>
      <c r="C141" s="160" t="s">
        <v>640</v>
      </c>
      <c r="D141" s="437"/>
      <c r="E141" s="469">
        <f>SUMIFS('Sch C-1'!$F$13:$F$462,'Sch C-1'!$C$13:$C$462,'Sch C'!A141,'Sch C-1'!$D$13:$D$462,'Sch C'!B141)</f>
        <v>0</v>
      </c>
      <c r="F141" s="468">
        <f>SUMIFS('Sch C-1'!$G$13:$G$462,'Sch C-1'!$C$13:$C$462,'Sch C'!A141,'Sch C-1'!$D$13:$D$462,'Sch C'!B141)</f>
        <v>0</v>
      </c>
      <c r="G141" s="380">
        <f t="shared" ref="G141:G146" si="8">+D141+E141+F141</f>
        <v>0</v>
      </c>
      <c r="H141" s="410"/>
      <c r="I141" s="410"/>
      <c r="P141"/>
      <c r="Q141"/>
      <c r="T141" s="455" t="s">
        <v>913</v>
      </c>
      <c r="U141" s="455" t="s">
        <v>116</v>
      </c>
    </row>
    <row r="142" spans="1:21" x14ac:dyDescent="0.25">
      <c r="A142" s="159" t="s">
        <v>130</v>
      </c>
      <c r="B142" s="159" t="s">
        <v>641</v>
      </c>
      <c r="C142" s="160" t="s">
        <v>642</v>
      </c>
      <c r="D142" s="437"/>
      <c r="E142" s="469">
        <f>SUMIFS('Sch C-1'!$F$13:$F$462,'Sch C-1'!$C$13:$C$462,'Sch C'!A142,'Sch C-1'!$D$13:$D$462,'Sch C'!B142)</f>
        <v>0</v>
      </c>
      <c r="F142" s="468">
        <f>SUMIFS('Sch C-1'!$G$13:$G$462,'Sch C-1'!$C$13:$C$462,'Sch C'!A142,'Sch C-1'!$D$13:$D$462,'Sch C'!B142)</f>
        <v>0</v>
      </c>
      <c r="G142" s="380">
        <f t="shared" si="8"/>
        <v>0</v>
      </c>
      <c r="H142" s="410"/>
      <c r="I142" s="410"/>
      <c r="P142"/>
      <c r="Q142"/>
      <c r="T142" s="455" t="s">
        <v>914</v>
      </c>
      <c r="U142" s="455" t="s">
        <v>117</v>
      </c>
    </row>
    <row r="143" spans="1:21" x14ac:dyDescent="0.25">
      <c r="A143" s="159" t="s">
        <v>130</v>
      </c>
      <c r="B143" s="159" t="s">
        <v>643</v>
      </c>
      <c r="C143" s="160" t="s">
        <v>644</v>
      </c>
      <c r="D143" s="437"/>
      <c r="E143" s="469">
        <f>SUMIFS('Sch C-1'!$F$13:$F$462,'Sch C-1'!$C$13:$C$462,'Sch C'!A143,'Sch C-1'!$D$13:$D$462,'Sch C'!B143)</f>
        <v>0</v>
      </c>
      <c r="F143" s="468">
        <f>SUMIFS('Sch C-1'!$G$13:$G$462,'Sch C-1'!$C$13:$C$462,'Sch C'!A143,'Sch C-1'!$D$13:$D$462,'Sch C'!B143)</f>
        <v>0</v>
      </c>
      <c r="G143" s="380">
        <f t="shared" si="8"/>
        <v>0</v>
      </c>
      <c r="H143" s="410"/>
      <c r="I143" s="410"/>
      <c r="P143"/>
      <c r="Q143"/>
      <c r="T143" s="455" t="s">
        <v>915</v>
      </c>
      <c r="U143" s="455" t="s">
        <v>118</v>
      </c>
    </row>
    <row r="144" spans="1:21" x14ac:dyDescent="0.25">
      <c r="A144" s="159" t="s">
        <v>130</v>
      </c>
      <c r="B144" s="159" t="s">
        <v>645</v>
      </c>
      <c r="C144" s="160" t="s">
        <v>646</v>
      </c>
      <c r="D144" s="437"/>
      <c r="E144" s="469">
        <f>SUMIFS('Sch C-1'!$F$13:$F$462,'Sch C-1'!$C$13:$C$462,'Sch C'!A144,'Sch C-1'!$D$13:$D$462,'Sch C'!B144)</f>
        <v>0</v>
      </c>
      <c r="F144" s="468">
        <f>SUMIFS('Sch C-1'!$G$13:$G$462,'Sch C-1'!$C$13:$C$462,'Sch C'!A144,'Sch C-1'!$D$13:$D$462,'Sch C'!B144)</f>
        <v>0</v>
      </c>
      <c r="G144" s="380">
        <f t="shared" si="8"/>
        <v>0</v>
      </c>
      <c r="H144" s="410"/>
      <c r="I144" s="410"/>
      <c r="P144"/>
      <c r="Q144"/>
      <c r="T144" s="455" t="s">
        <v>916</v>
      </c>
      <c r="U144" s="455" t="s">
        <v>119</v>
      </c>
    </row>
    <row r="145" spans="1:21" x14ac:dyDescent="0.25">
      <c r="A145" s="159" t="s">
        <v>130</v>
      </c>
      <c r="B145" s="159" t="s">
        <v>647</v>
      </c>
      <c r="C145" s="160" t="s">
        <v>648</v>
      </c>
      <c r="D145" s="437"/>
      <c r="E145" s="469">
        <f>SUMIFS('Sch C-1'!$F$13:$F$462,'Sch C-1'!$C$13:$C$462,'Sch C'!A145,'Sch C-1'!$D$13:$D$462,'Sch C'!B145)</f>
        <v>0</v>
      </c>
      <c r="F145" s="468">
        <f>SUMIFS('Sch C-1'!$G$13:$G$462,'Sch C-1'!$C$13:$C$462,'Sch C'!A145,'Sch C-1'!$D$13:$D$462,'Sch C'!B145)</f>
        <v>0</v>
      </c>
      <c r="G145" s="380">
        <f t="shared" si="8"/>
        <v>0</v>
      </c>
      <c r="H145" s="410"/>
      <c r="I145" s="410"/>
      <c r="P145"/>
      <c r="Q145"/>
      <c r="T145" s="455" t="s">
        <v>917</v>
      </c>
      <c r="U145" s="455" t="s">
        <v>467</v>
      </c>
    </row>
    <row r="146" spans="1:21" x14ac:dyDescent="0.25">
      <c r="A146" s="159" t="s">
        <v>130</v>
      </c>
      <c r="B146" s="411" t="s">
        <v>282</v>
      </c>
      <c r="C146" s="423" t="s">
        <v>569</v>
      </c>
      <c r="D146" s="437"/>
      <c r="E146" s="469">
        <f>SUMIFS('Sch C-1'!$F$13:$F$462,'Sch C-1'!$C$13:$C$462,'Sch C'!A146,'Sch C-1'!$D$13:$D$462,'Sch C'!B146)</f>
        <v>0</v>
      </c>
      <c r="F146" s="468">
        <f>SUMIFS('Sch C-1'!$G$13:$G$462,'Sch C-1'!$C$13:$C$462,'Sch C'!A146,'Sch C-1'!$D$13:$D$462,'Sch C'!B146)</f>
        <v>0</v>
      </c>
      <c r="G146" s="380">
        <f t="shared" si="8"/>
        <v>0</v>
      </c>
      <c r="H146" s="410"/>
      <c r="I146" s="410"/>
      <c r="P146"/>
      <c r="Q146"/>
      <c r="T146" s="455" t="s">
        <v>856</v>
      </c>
      <c r="U146" s="455" t="s">
        <v>470</v>
      </c>
    </row>
    <row r="147" spans="1:21" ht="12.75" customHeight="1" x14ac:dyDescent="0.25">
      <c r="A147" s="159" t="s">
        <v>130</v>
      </c>
      <c r="B147" s="159" t="s">
        <v>533</v>
      </c>
      <c r="C147" s="161" t="s">
        <v>649</v>
      </c>
      <c r="D147" s="443">
        <f>IF(SUM(D108:D146)=0,0,SUM(D108:D146))</f>
        <v>0</v>
      </c>
      <c r="E147" s="443">
        <f>IF(SUM(E108:E146)=0,0,SUM(E108:E146))</f>
        <v>0</v>
      </c>
      <c r="F147" s="443">
        <f>IF(SUM(F108:F146)=0,0,SUM(F108:F146))</f>
        <v>0</v>
      </c>
      <c r="G147" s="380">
        <f>IF(SUM(G108:G146)=0,0,SUM(G108:G146))</f>
        <v>0</v>
      </c>
      <c r="H147" s="410"/>
      <c r="I147" s="410"/>
      <c r="P147"/>
      <c r="Q147"/>
      <c r="T147" s="455"/>
      <c r="U147" s="455"/>
    </row>
    <row r="148" spans="1:21" ht="12.75" customHeight="1" x14ac:dyDescent="0.25">
      <c r="A148" s="159"/>
      <c r="C148" s="161"/>
      <c r="D148" s="392"/>
      <c r="E148" s="392"/>
      <c r="F148" s="392"/>
      <c r="G148" s="392"/>
      <c r="H148" s="410"/>
      <c r="I148" s="410"/>
      <c r="P148"/>
      <c r="Q148"/>
      <c r="T148" s="455"/>
      <c r="U148" s="455"/>
    </row>
    <row r="149" spans="1:21" x14ac:dyDescent="0.25">
      <c r="C149" s="418" t="s">
        <v>278</v>
      </c>
      <c r="D149" s="379"/>
      <c r="E149" s="379"/>
      <c r="F149" s="379"/>
      <c r="G149" s="379"/>
      <c r="H149" s="410"/>
      <c r="I149" s="410"/>
      <c r="P149"/>
      <c r="Q149"/>
      <c r="T149" s="455"/>
      <c r="U149" s="455"/>
    </row>
    <row r="150" spans="1:21" x14ac:dyDescent="0.25">
      <c r="A150" s="159" t="s">
        <v>131</v>
      </c>
      <c r="B150" s="381" t="s">
        <v>138</v>
      </c>
      <c r="C150" s="161" t="s">
        <v>650</v>
      </c>
      <c r="D150" s="437"/>
      <c r="E150" s="469">
        <f>SUMIFS('Sch C-1'!$F$13:$F$462,'Sch C-1'!$C$13:$C$462,'Sch C'!A150,'Sch C-1'!$D$13:$D$462,'Sch C'!B150)</f>
        <v>0</v>
      </c>
      <c r="F150" s="468">
        <f>SUMIFS('Sch C-1'!$G$13:$G$462,'Sch C-1'!$C$13:$C$462,'Sch C'!A150,'Sch C-1'!$D$13:$D$462,'Sch C'!B150)</f>
        <v>0</v>
      </c>
      <c r="G150" s="380">
        <f t="shared" ref="G150:G182" si="9">+D150+E150+F150</f>
        <v>0</v>
      </c>
      <c r="H150" s="409"/>
      <c r="I150" s="409"/>
      <c r="J150" s="379"/>
      <c r="P150"/>
      <c r="Q150"/>
      <c r="T150" s="455" t="s">
        <v>857</v>
      </c>
      <c r="U150" s="455" t="s">
        <v>368</v>
      </c>
    </row>
    <row r="151" spans="1:21" x14ac:dyDescent="0.25">
      <c r="A151" s="159" t="s">
        <v>131</v>
      </c>
      <c r="B151" s="381" t="s">
        <v>369</v>
      </c>
      <c r="C151" s="161" t="s">
        <v>651</v>
      </c>
      <c r="D151" s="437"/>
      <c r="E151" s="469">
        <f>SUMIFS('Sch C-1'!$F$13:$F$462,'Sch C-1'!$C$13:$C$462,'Sch C'!A151,'Sch C-1'!$D$13:$D$462,'Sch C'!B151)</f>
        <v>0</v>
      </c>
      <c r="F151" s="468">
        <f>SUMIFS('Sch C-1'!$G$13:$G$462,'Sch C-1'!$C$13:$C$462,'Sch C'!A151,'Sch C-1'!$D$13:$D$462,'Sch C'!B151)</f>
        <v>0</v>
      </c>
      <c r="G151" s="380">
        <f t="shared" si="9"/>
        <v>0</v>
      </c>
      <c r="H151" s="415"/>
      <c r="I151" s="415"/>
      <c r="J151" s="379"/>
      <c r="P151"/>
      <c r="Q151"/>
      <c r="T151" s="455" t="s">
        <v>858</v>
      </c>
      <c r="U151" s="455" t="s">
        <v>370</v>
      </c>
    </row>
    <row r="152" spans="1:21" x14ac:dyDescent="0.25">
      <c r="A152" s="159" t="s">
        <v>131</v>
      </c>
      <c r="B152" s="381" t="s">
        <v>371</v>
      </c>
      <c r="C152" s="161" t="s">
        <v>121</v>
      </c>
      <c r="D152" s="437"/>
      <c r="E152" s="469">
        <f>SUMIFS('Sch C-1'!$F$13:$F$462,'Sch C-1'!$C$13:$C$462,'Sch C'!A152,'Sch C-1'!$D$13:$D$462,'Sch C'!B152)</f>
        <v>0</v>
      </c>
      <c r="F152" s="468">
        <f>SUMIFS('Sch C-1'!$G$13:$G$462,'Sch C-1'!$C$13:$C$462,'Sch C'!A152,'Sch C-1'!$D$13:$D$462,'Sch C'!B152)</f>
        <v>0</v>
      </c>
      <c r="G152" s="380">
        <f t="shared" si="9"/>
        <v>0</v>
      </c>
      <c r="H152" s="409"/>
      <c r="I152" s="409"/>
      <c r="J152" s="379"/>
      <c r="P152"/>
      <c r="Q152"/>
      <c r="T152" s="455" t="s">
        <v>859</v>
      </c>
      <c r="U152" s="455" t="s">
        <v>121</v>
      </c>
    </row>
    <row r="153" spans="1:21" x14ac:dyDescent="0.25">
      <c r="A153" s="159" t="s">
        <v>131</v>
      </c>
      <c r="B153" s="381" t="s">
        <v>372</v>
      </c>
      <c r="C153" s="161" t="s">
        <v>652</v>
      </c>
      <c r="D153" s="437"/>
      <c r="E153" s="469">
        <f>SUMIFS('Sch C-1'!$F$13:$F$462,'Sch C-1'!$C$13:$C$462,'Sch C'!A153,'Sch C-1'!$D$13:$D$462,'Sch C'!B153)</f>
        <v>0</v>
      </c>
      <c r="F153" s="468">
        <f>SUMIFS('Sch C-1'!$G$13:$G$462,'Sch C-1'!$C$13:$C$462,'Sch C'!A153,'Sch C-1'!$D$13:$D$462,'Sch C'!B153)</f>
        <v>0</v>
      </c>
      <c r="G153" s="380">
        <f t="shared" si="9"/>
        <v>0</v>
      </c>
      <c r="H153" s="415"/>
      <c r="I153" s="415"/>
      <c r="J153" s="379"/>
      <c r="P153"/>
      <c r="Q153"/>
      <c r="T153" s="455" t="s">
        <v>860</v>
      </c>
      <c r="U153" s="455" t="s">
        <v>373</v>
      </c>
    </row>
    <row r="154" spans="1:21" x14ac:dyDescent="0.25">
      <c r="A154" s="159" t="s">
        <v>131</v>
      </c>
      <c r="B154" s="381" t="s">
        <v>374</v>
      </c>
      <c r="C154" s="161" t="s">
        <v>653</v>
      </c>
      <c r="D154" s="437"/>
      <c r="E154" s="469">
        <f>SUMIFS('Sch C-1'!$F$13:$F$462,'Sch C-1'!$C$13:$C$462,'Sch C'!A154,'Sch C-1'!$D$13:$D$462,'Sch C'!B154)</f>
        <v>0</v>
      </c>
      <c r="F154" s="468">
        <f>SUMIFS('Sch C-1'!$G$13:$G$462,'Sch C-1'!$C$13:$C$462,'Sch C'!A154,'Sch C-1'!$D$13:$D$462,'Sch C'!B154)</f>
        <v>0</v>
      </c>
      <c r="G154" s="380">
        <f t="shared" si="9"/>
        <v>0</v>
      </c>
      <c r="H154" s="409"/>
      <c r="I154" s="409"/>
      <c r="J154" s="379"/>
      <c r="P154"/>
      <c r="Q154"/>
      <c r="T154" s="455" t="s">
        <v>861</v>
      </c>
      <c r="U154" s="455" t="s">
        <v>375</v>
      </c>
    </row>
    <row r="155" spans="1:21" x14ac:dyDescent="0.25">
      <c r="A155" s="159" t="s">
        <v>131</v>
      </c>
      <c r="B155" s="381" t="s">
        <v>127</v>
      </c>
      <c r="C155" s="161" t="s">
        <v>654</v>
      </c>
      <c r="D155" s="437"/>
      <c r="E155" s="469">
        <f>SUMIFS('Sch C-1'!$F$13:$F$462,'Sch C-1'!$C$13:$C$462,'Sch C'!A155,'Sch C-1'!$D$13:$D$462,'Sch C'!B155)</f>
        <v>0</v>
      </c>
      <c r="F155" s="468">
        <f>SUMIFS('Sch C-1'!$G$13:$G$462,'Sch C-1'!$C$13:$C$462,'Sch C'!A155,'Sch C-1'!$D$13:$D$462,'Sch C'!B155)</f>
        <v>0</v>
      </c>
      <c r="G155" s="380">
        <f t="shared" si="9"/>
        <v>0</v>
      </c>
      <c r="H155" s="415"/>
      <c r="I155" s="415"/>
      <c r="J155" s="379"/>
      <c r="P155"/>
      <c r="Q155"/>
      <c r="T155" s="455" t="s">
        <v>862</v>
      </c>
      <c r="U155" s="455" t="s">
        <v>376</v>
      </c>
    </row>
    <row r="156" spans="1:21" x14ac:dyDescent="0.25">
      <c r="A156" s="159" t="s">
        <v>131</v>
      </c>
      <c r="B156" s="381" t="s">
        <v>139</v>
      </c>
      <c r="C156" s="161" t="s">
        <v>655</v>
      </c>
      <c r="D156" s="437"/>
      <c r="E156" s="469">
        <f>SUMIFS('Sch C-1'!$F$13:$F$462,'Sch C-1'!$C$13:$C$462,'Sch C'!A156,'Sch C-1'!$D$13:$D$462,'Sch C'!B156)</f>
        <v>0</v>
      </c>
      <c r="F156" s="468">
        <f>SUMIFS('Sch C-1'!$G$13:$G$462,'Sch C-1'!$C$13:$C$462,'Sch C'!A156,'Sch C-1'!$D$13:$D$462,'Sch C'!B156)</f>
        <v>0</v>
      </c>
      <c r="G156" s="380">
        <f t="shared" si="9"/>
        <v>0</v>
      </c>
      <c r="H156" s="409"/>
      <c r="I156" s="409"/>
      <c r="J156" s="379"/>
      <c r="P156"/>
      <c r="Q156"/>
      <c r="T156" s="455" t="s">
        <v>863</v>
      </c>
      <c r="U156" s="455" t="s">
        <v>377</v>
      </c>
    </row>
    <row r="157" spans="1:21" x14ac:dyDescent="0.25">
      <c r="A157" s="159" t="s">
        <v>131</v>
      </c>
      <c r="B157" s="381" t="s">
        <v>378</v>
      </c>
      <c r="C157" s="161" t="s">
        <v>656</v>
      </c>
      <c r="D157" s="437"/>
      <c r="E157" s="469">
        <f>SUMIFS('Sch C-1'!$F$13:$F$462,'Sch C-1'!$C$13:$C$462,'Sch C'!A157,'Sch C-1'!$D$13:$D$462,'Sch C'!B157)</f>
        <v>0</v>
      </c>
      <c r="F157" s="468">
        <f>SUMIFS('Sch C-1'!$G$13:$G$462,'Sch C-1'!$C$13:$C$462,'Sch C'!A157,'Sch C-1'!$D$13:$D$462,'Sch C'!B157)</f>
        <v>0</v>
      </c>
      <c r="G157" s="380">
        <f t="shared" si="9"/>
        <v>0</v>
      </c>
      <c r="H157" s="415"/>
      <c r="I157" s="415"/>
      <c r="J157" s="379"/>
      <c r="P157"/>
      <c r="Q157"/>
      <c r="T157" s="455" t="s">
        <v>864</v>
      </c>
      <c r="U157" s="455" t="s">
        <v>379</v>
      </c>
    </row>
    <row r="158" spans="1:21" x14ac:dyDescent="0.25">
      <c r="A158" s="159" t="s">
        <v>131</v>
      </c>
      <c r="B158" s="381" t="s">
        <v>380</v>
      </c>
      <c r="C158" s="161" t="s">
        <v>657</v>
      </c>
      <c r="D158" s="437"/>
      <c r="E158" s="469">
        <f>SUMIFS('Sch C-1'!$F$13:$F$462,'Sch C-1'!$C$13:$C$462,'Sch C'!A158,'Sch C-1'!$D$13:$D$462,'Sch C'!B158)</f>
        <v>0</v>
      </c>
      <c r="F158" s="468">
        <f>SUMIFS('Sch C-1'!$G$13:$G$462,'Sch C-1'!$C$13:$C$462,'Sch C'!A158,'Sch C-1'!$D$13:$D$462,'Sch C'!B158)</f>
        <v>0</v>
      </c>
      <c r="G158" s="380">
        <f t="shared" si="9"/>
        <v>0</v>
      </c>
      <c r="H158" s="409"/>
      <c r="I158" s="409"/>
      <c r="J158" s="379"/>
      <c r="P158"/>
      <c r="Q158"/>
      <c r="T158" s="455" t="s">
        <v>865</v>
      </c>
      <c r="U158" s="455" t="s">
        <v>145</v>
      </c>
    </row>
    <row r="159" spans="1:21" x14ac:dyDescent="0.25">
      <c r="A159" s="159" t="s">
        <v>131</v>
      </c>
      <c r="B159" s="381" t="s">
        <v>381</v>
      </c>
      <c r="C159" s="161" t="s">
        <v>658</v>
      </c>
      <c r="D159" s="437"/>
      <c r="E159" s="469">
        <f>SUMIFS('Sch C-1'!$F$13:$F$462,'Sch C-1'!$C$13:$C$462,'Sch C'!A159,'Sch C-1'!$D$13:$D$462,'Sch C'!B159)</f>
        <v>0</v>
      </c>
      <c r="F159" s="468">
        <f>SUMIFS('Sch C-1'!$G$13:$G$462,'Sch C-1'!$C$13:$C$462,'Sch C'!A159,'Sch C-1'!$D$13:$D$462,'Sch C'!B159)</f>
        <v>0</v>
      </c>
      <c r="G159" s="380">
        <f t="shared" si="9"/>
        <v>0</v>
      </c>
      <c r="H159" s="415"/>
      <c r="I159" s="415"/>
      <c r="J159" s="379"/>
      <c r="P159"/>
      <c r="Q159"/>
      <c r="T159" s="455" t="s">
        <v>866</v>
      </c>
      <c r="U159" s="455" t="s">
        <v>382</v>
      </c>
    </row>
    <row r="160" spans="1:21" x14ac:dyDescent="0.25">
      <c r="A160" s="159" t="s">
        <v>131</v>
      </c>
      <c r="B160" s="381" t="s">
        <v>383</v>
      </c>
      <c r="C160" s="161" t="s">
        <v>659</v>
      </c>
      <c r="D160" s="437"/>
      <c r="E160" s="469">
        <f>SUMIFS('Sch C-1'!$F$13:$F$462,'Sch C-1'!$C$13:$C$462,'Sch C'!A160,'Sch C-1'!$D$13:$D$462,'Sch C'!B160)</f>
        <v>0</v>
      </c>
      <c r="F160" s="468">
        <f>SUMIFS('Sch C-1'!$G$13:$G$462,'Sch C-1'!$C$13:$C$462,'Sch C'!A160,'Sch C-1'!$D$13:$D$462,'Sch C'!B160)</f>
        <v>0</v>
      </c>
      <c r="G160" s="380">
        <f t="shared" si="9"/>
        <v>0</v>
      </c>
      <c r="H160" s="409"/>
      <c r="I160" s="409"/>
      <c r="J160" s="379"/>
      <c r="P160"/>
      <c r="Q160"/>
      <c r="T160" s="455" t="s">
        <v>867</v>
      </c>
      <c r="U160" s="455" t="s">
        <v>147</v>
      </c>
    </row>
    <row r="161" spans="1:21" x14ac:dyDescent="0.25">
      <c r="A161" s="159" t="s">
        <v>131</v>
      </c>
      <c r="B161" s="381" t="s">
        <v>384</v>
      </c>
      <c r="C161" s="161" t="s">
        <v>660</v>
      </c>
      <c r="D161" s="437"/>
      <c r="E161" s="469">
        <f>SUMIFS('Sch C-1'!$F$13:$F$462,'Sch C-1'!$C$13:$C$462,'Sch C'!A161,'Sch C-1'!$D$13:$D$462,'Sch C'!B161)</f>
        <v>0</v>
      </c>
      <c r="F161" s="468">
        <f>SUMIFS('Sch C-1'!$G$13:$G$462,'Sch C-1'!$C$13:$C$462,'Sch C'!A161,'Sch C-1'!$D$13:$D$462,'Sch C'!B161)</f>
        <v>0</v>
      </c>
      <c r="G161" s="380">
        <f t="shared" si="9"/>
        <v>0</v>
      </c>
      <c r="H161" s="410"/>
      <c r="I161" s="410"/>
      <c r="J161" s="379"/>
      <c r="P161"/>
      <c r="Q161"/>
      <c r="T161" s="455" t="s">
        <v>868</v>
      </c>
      <c r="U161" s="455" t="s">
        <v>385</v>
      </c>
    </row>
    <row r="162" spans="1:21" x14ac:dyDescent="0.25">
      <c r="A162" s="159" t="s">
        <v>131</v>
      </c>
      <c r="B162" s="159" t="s">
        <v>386</v>
      </c>
      <c r="C162" s="161" t="s">
        <v>661</v>
      </c>
      <c r="D162" s="437"/>
      <c r="E162" s="469">
        <f>SUMIFS('Sch C-1'!$F$13:$F$462,'Sch C-1'!$C$13:$C$462,'Sch C'!A162,'Sch C-1'!$D$13:$D$462,'Sch C'!B162)</f>
        <v>0</v>
      </c>
      <c r="F162" s="468">
        <f>SUMIFS('Sch C-1'!$G$13:$G$462,'Sch C-1'!$C$13:$C$462,'Sch C'!A162,'Sch C-1'!$D$13:$D$462,'Sch C'!B162)</f>
        <v>0</v>
      </c>
      <c r="G162" s="380">
        <f t="shared" si="9"/>
        <v>0</v>
      </c>
      <c r="H162" s="410"/>
      <c r="I162" s="410"/>
      <c r="J162" s="379"/>
      <c r="P162"/>
      <c r="Q162"/>
      <c r="T162" s="455" t="s">
        <v>869</v>
      </c>
      <c r="U162" s="455" t="s">
        <v>387</v>
      </c>
    </row>
    <row r="163" spans="1:21" x14ac:dyDescent="0.25">
      <c r="A163" s="159" t="s">
        <v>131</v>
      </c>
      <c r="B163" s="159" t="s">
        <v>388</v>
      </c>
      <c r="C163" s="161" t="s">
        <v>662</v>
      </c>
      <c r="D163" s="437"/>
      <c r="E163" s="469">
        <f>SUMIFS('Sch C-1'!$F$13:$F$462,'Sch C-1'!$C$13:$C$462,'Sch C'!A163,'Sch C-1'!$D$13:$D$462,'Sch C'!B163)</f>
        <v>0</v>
      </c>
      <c r="F163" s="468">
        <f>SUMIFS('Sch C-1'!$G$13:$G$462,'Sch C-1'!$C$13:$C$462,'Sch C'!A163,'Sch C-1'!$D$13:$D$462,'Sch C'!B163)</f>
        <v>0</v>
      </c>
      <c r="G163" s="380">
        <f t="shared" si="9"/>
        <v>0</v>
      </c>
      <c r="H163" s="410"/>
      <c r="I163" s="410"/>
      <c r="J163" s="379"/>
      <c r="P163"/>
      <c r="Q163"/>
      <c r="T163" s="455" t="s">
        <v>870</v>
      </c>
      <c r="U163" s="455" t="s">
        <v>142</v>
      </c>
    </row>
    <row r="164" spans="1:21" x14ac:dyDescent="0.25">
      <c r="A164" s="159" t="s">
        <v>131</v>
      </c>
      <c r="B164" s="159" t="s">
        <v>389</v>
      </c>
      <c r="C164" s="161" t="s">
        <v>663</v>
      </c>
      <c r="D164" s="437"/>
      <c r="E164" s="469">
        <f>SUMIFS('Sch C-1'!$F$13:$F$462,'Sch C-1'!$C$13:$C$462,'Sch C'!A164,'Sch C-1'!$D$13:$D$462,'Sch C'!B164)</f>
        <v>0</v>
      </c>
      <c r="F164" s="468">
        <f>SUMIFS('Sch C-1'!$G$13:$G$462,'Sch C-1'!$C$13:$C$462,'Sch C'!A164,'Sch C-1'!$D$13:$D$462,'Sch C'!B164)</f>
        <v>0</v>
      </c>
      <c r="G164" s="380">
        <f t="shared" si="9"/>
        <v>0</v>
      </c>
      <c r="H164" s="410"/>
      <c r="I164" s="410"/>
      <c r="J164" s="379"/>
      <c r="P164"/>
      <c r="Q164"/>
      <c r="T164" s="455" t="s">
        <v>871</v>
      </c>
      <c r="U164" s="455" t="s">
        <v>143</v>
      </c>
    </row>
    <row r="165" spans="1:21" x14ac:dyDescent="0.25">
      <c r="A165" s="159" t="s">
        <v>131</v>
      </c>
      <c r="B165" s="159" t="s">
        <v>390</v>
      </c>
      <c r="C165" s="161" t="s">
        <v>664</v>
      </c>
      <c r="D165" s="437"/>
      <c r="E165" s="469">
        <f>SUMIFS('Sch C-1'!$F$13:$F$462,'Sch C-1'!$C$13:$C$462,'Sch C'!A165,'Sch C-1'!$D$13:$D$462,'Sch C'!B165)</f>
        <v>0</v>
      </c>
      <c r="F165" s="468">
        <f>SUMIFS('Sch C-1'!$G$13:$G$462,'Sch C-1'!$C$13:$C$462,'Sch C'!A165,'Sch C-1'!$D$13:$D$462,'Sch C'!B165)</f>
        <v>0</v>
      </c>
      <c r="G165" s="380">
        <f t="shared" si="9"/>
        <v>0</v>
      </c>
      <c r="H165" s="410"/>
      <c r="I165" s="410"/>
      <c r="J165" s="379"/>
      <c r="P165"/>
      <c r="Q165"/>
      <c r="T165" s="455" t="s">
        <v>872</v>
      </c>
      <c r="U165" s="455" t="s">
        <v>144</v>
      </c>
    </row>
    <row r="166" spans="1:21" x14ac:dyDescent="0.25">
      <c r="A166" s="159" t="s">
        <v>131</v>
      </c>
      <c r="B166" s="159" t="s">
        <v>391</v>
      </c>
      <c r="C166" s="161" t="s">
        <v>665</v>
      </c>
      <c r="D166" s="437"/>
      <c r="E166" s="469">
        <f>SUMIFS('Sch C-1'!$F$13:$F$462,'Sch C-1'!$C$13:$C$462,'Sch C'!A166,'Sch C-1'!$D$13:$D$462,'Sch C'!B166)</f>
        <v>0</v>
      </c>
      <c r="F166" s="468">
        <f>SUMIFS('Sch C-1'!$G$13:$G$462,'Sch C-1'!$C$13:$C$462,'Sch C'!A166,'Sch C-1'!$D$13:$D$462,'Sch C'!B166)</f>
        <v>0</v>
      </c>
      <c r="G166" s="380">
        <f t="shared" si="9"/>
        <v>0</v>
      </c>
      <c r="H166" s="410"/>
      <c r="I166" s="410"/>
      <c r="J166" s="379"/>
      <c r="P166"/>
      <c r="Q166"/>
      <c r="T166" s="455" t="s">
        <v>873</v>
      </c>
      <c r="U166" s="455" t="s">
        <v>146</v>
      </c>
    </row>
    <row r="167" spans="1:21" x14ac:dyDescent="0.25">
      <c r="A167" s="159" t="s">
        <v>131</v>
      </c>
      <c r="B167" s="159" t="s">
        <v>392</v>
      </c>
      <c r="C167" s="161" t="s">
        <v>666</v>
      </c>
      <c r="D167" s="437"/>
      <c r="E167" s="469">
        <f>SUMIFS('Sch C-1'!$F$13:$F$462,'Sch C-1'!$C$13:$C$462,'Sch C'!A167,'Sch C-1'!$D$13:$D$462,'Sch C'!B167)</f>
        <v>0</v>
      </c>
      <c r="F167" s="468">
        <f>SUMIFS('Sch C-1'!$G$13:$G$462,'Sch C-1'!$C$13:$C$462,'Sch C'!A167,'Sch C-1'!$D$13:$D$462,'Sch C'!B167)</f>
        <v>0</v>
      </c>
      <c r="G167" s="380">
        <f t="shared" si="9"/>
        <v>0</v>
      </c>
      <c r="H167" s="410"/>
      <c r="I167" s="410"/>
      <c r="J167" s="379"/>
      <c r="P167"/>
      <c r="Q167"/>
      <c r="T167" s="455" t="s">
        <v>874</v>
      </c>
      <c r="U167" s="455" t="s">
        <v>148</v>
      </c>
    </row>
    <row r="168" spans="1:21" x14ac:dyDescent="0.25">
      <c r="A168" s="159" t="s">
        <v>131</v>
      </c>
      <c r="B168" s="159" t="s">
        <v>393</v>
      </c>
      <c r="C168" s="161" t="s">
        <v>667</v>
      </c>
      <c r="D168" s="437"/>
      <c r="E168" s="469">
        <f>SUMIFS('Sch C-1'!$F$13:$F$462,'Sch C-1'!$C$13:$C$462,'Sch C'!A168,'Sch C-1'!$D$13:$D$462,'Sch C'!B168)</f>
        <v>0</v>
      </c>
      <c r="F168" s="468">
        <f>SUMIFS('Sch C-1'!$G$13:$G$462,'Sch C-1'!$C$13:$C$462,'Sch C'!A168,'Sch C-1'!$D$13:$D$462,'Sch C'!B168)</f>
        <v>0</v>
      </c>
      <c r="G168" s="380">
        <f t="shared" si="9"/>
        <v>0</v>
      </c>
      <c r="H168" s="410"/>
      <c r="I168" s="410"/>
      <c r="J168" s="379"/>
      <c r="P168"/>
      <c r="Q168"/>
      <c r="T168" s="455" t="s">
        <v>875</v>
      </c>
      <c r="U168" s="455" t="s">
        <v>394</v>
      </c>
    </row>
    <row r="169" spans="1:21" x14ac:dyDescent="0.25">
      <c r="A169" s="159" t="s">
        <v>131</v>
      </c>
      <c r="B169" s="159" t="s">
        <v>395</v>
      </c>
      <c r="C169" s="161" t="s">
        <v>668</v>
      </c>
      <c r="D169" s="437"/>
      <c r="E169" s="469">
        <f>SUMIFS('Sch C-1'!$F$13:$F$462,'Sch C-1'!$C$13:$C$462,'Sch C'!A169,'Sch C-1'!$D$13:$D$462,'Sch C'!B169)</f>
        <v>0</v>
      </c>
      <c r="F169" s="468">
        <f>SUMIFS('Sch C-1'!$G$13:$G$462,'Sch C-1'!$C$13:$C$462,'Sch C'!A169,'Sch C-1'!$D$13:$D$462,'Sch C'!B169)</f>
        <v>0</v>
      </c>
      <c r="G169" s="380">
        <f t="shared" si="9"/>
        <v>0</v>
      </c>
      <c r="H169" s="410"/>
      <c r="I169" s="410"/>
      <c r="J169" s="379"/>
      <c r="P169"/>
      <c r="Q169"/>
      <c r="T169" s="455" t="s">
        <v>876</v>
      </c>
      <c r="U169" s="455" t="s">
        <v>396</v>
      </c>
    </row>
    <row r="170" spans="1:21" x14ac:dyDescent="0.25">
      <c r="A170" s="159" t="s">
        <v>131</v>
      </c>
      <c r="B170" s="159" t="s">
        <v>397</v>
      </c>
      <c r="C170" s="161" t="s">
        <v>669</v>
      </c>
      <c r="D170" s="437"/>
      <c r="E170" s="469">
        <f>SUMIFS('Sch C-1'!$F$13:$F$462,'Sch C-1'!$C$13:$C$462,'Sch C'!A170,'Sch C-1'!$D$13:$D$462,'Sch C'!B170)</f>
        <v>0</v>
      </c>
      <c r="F170" s="468">
        <f>SUMIFS('Sch C-1'!$G$13:$G$462,'Sch C-1'!$C$13:$C$462,'Sch C'!A170,'Sch C-1'!$D$13:$D$462,'Sch C'!B170)</f>
        <v>0</v>
      </c>
      <c r="G170" s="380">
        <f t="shared" si="9"/>
        <v>0</v>
      </c>
      <c r="H170" s="410"/>
      <c r="I170" s="410"/>
      <c r="J170" s="379"/>
      <c r="P170"/>
      <c r="Q170"/>
      <c r="T170" s="455" t="s">
        <v>877</v>
      </c>
      <c r="U170" s="455" t="s">
        <v>153</v>
      </c>
    </row>
    <row r="171" spans="1:21" x14ac:dyDescent="0.25">
      <c r="A171" s="159" t="s">
        <v>131</v>
      </c>
      <c r="B171" s="159" t="s">
        <v>398</v>
      </c>
      <c r="C171" s="161" t="s">
        <v>670</v>
      </c>
      <c r="D171" s="437"/>
      <c r="E171" s="469">
        <f>SUMIFS('Sch C-1'!$F$13:$F$462,'Sch C-1'!$C$13:$C$462,'Sch C'!A171,'Sch C-1'!$D$13:$D$462,'Sch C'!B171)</f>
        <v>0</v>
      </c>
      <c r="F171" s="468">
        <f>SUMIFS('Sch C-1'!$G$13:$G$462,'Sch C-1'!$C$13:$C$462,'Sch C'!A171,'Sch C-1'!$D$13:$D$462,'Sch C'!B171)</f>
        <v>0</v>
      </c>
      <c r="G171" s="380">
        <f t="shared" si="9"/>
        <v>0</v>
      </c>
      <c r="H171" s="410"/>
      <c r="I171" s="410"/>
      <c r="J171" s="379"/>
      <c r="P171"/>
      <c r="Q171"/>
      <c r="T171" s="455" t="s">
        <v>878</v>
      </c>
      <c r="U171" s="455" t="s">
        <v>399</v>
      </c>
    </row>
    <row r="172" spans="1:21" x14ac:dyDescent="0.25">
      <c r="A172" s="159" t="s">
        <v>131</v>
      </c>
      <c r="B172" s="159" t="s">
        <v>400</v>
      </c>
      <c r="C172" s="161" t="s">
        <v>983</v>
      </c>
      <c r="D172" s="437"/>
      <c r="E172" s="469">
        <f>SUMIFS('Sch C-1'!$F$13:$F$462,'Sch C-1'!$C$13:$C$462,'Sch C'!A172,'Sch C-1'!$D$13:$D$462,'Sch C'!B172)</f>
        <v>0</v>
      </c>
      <c r="F172" s="468">
        <f>SUMIFS('Sch C-1'!$G$13:$G$462,'Sch C-1'!$C$13:$C$462,'Sch C'!A172,'Sch C-1'!$D$13:$D$462,'Sch C'!B172)</f>
        <v>0</v>
      </c>
      <c r="G172" s="380">
        <f t="shared" si="9"/>
        <v>0</v>
      </c>
      <c r="H172" s="410"/>
      <c r="I172" s="410"/>
      <c r="J172" s="379"/>
      <c r="T172" s="455" t="s">
        <v>879</v>
      </c>
      <c r="U172" s="455" t="s">
        <v>401</v>
      </c>
    </row>
    <row r="173" spans="1:21" x14ac:dyDescent="0.25">
      <c r="A173" s="159" t="s">
        <v>131</v>
      </c>
      <c r="B173" s="159" t="s">
        <v>402</v>
      </c>
      <c r="C173" s="161" t="s">
        <v>671</v>
      </c>
      <c r="D173" s="437"/>
      <c r="E173" s="469">
        <f>SUMIFS('Sch C-1'!$F$13:$F$462,'Sch C-1'!$C$13:$C$462,'Sch C'!A173,'Sch C-1'!$D$13:$D$462,'Sch C'!B173)</f>
        <v>0</v>
      </c>
      <c r="F173" s="468">
        <f>SUMIFS('Sch C-1'!$G$13:$G$462,'Sch C-1'!$C$13:$C$462,'Sch C'!A173,'Sch C-1'!$D$13:$D$462,'Sch C'!B173)</f>
        <v>0</v>
      </c>
      <c r="G173" s="380">
        <f t="shared" si="9"/>
        <v>0</v>
      </c>
      <c r="H173" s="410"/>
      <c r="I173" s="410"/>
      <c r="J173" s="379"/>
      <c r="T173" s="455" t="s">
        <v>880</v>
      </c>
      <c r="U173" s="455" t="s">
        <v>154</v>
      </c>
    </row>
    <row r="174" spans="1:21" x14ac:dyDescent="0.25">
      <c r="A174" s="159" t="s">
        <v>131</v>
      </c>
      <c r="B174" s="159" t="s">
        <v>412</v>
      </c>
      <c r="C174" s="161" t="s">
        <v>672</v>
      </c>
      <c r="D174" s="437"/>
      <c r="E174" s="469">
        <f>SUMIFS('Sch C-1'!$F$13:$F$462,'Sch C-1'!$C$13:$C$462,'Sch C'!A174,'Sch C-1'!$D$13:$D$462,'Sch C'!B174)</f>
        <v>0</v>
      </c>
      <c r="F174" s="468">
        <f>SUMIFS('Sch C-1'!$G$13:$G$462,'Sch C-1'!$C$13:$C$462,'Sch C'!A174,'Sch C-1'!$D$13:$D$462,'Sch C'!B174)</f>
        <v>0</v>
      </c>
      <c r="G174" s="380">
        <f t="shared" si="9"/>
        <v>0</v>
      </c>
      <c r="H174" s="410"/>
      <c r="I174" s="410"/>
      <c r="J174" s="379"/>
      <c r="T174" s="455" t="s">
        <v>881</v>
      </c>
      <c r="U174" s="455" t="s">
        <v>417</v>
      </c>
    </row>
    <row r="175" spans="1:21" x14ac:dyDescent="0.25">
      <c r="A175" s="159" t="s">
        <v>131</v>
      </c>
      <c r="B175" s="159" t="s">
        <v>413</v>
      </c>
      <c r="C175" s="161" t="s">
        <v>403</v>
      </c>
      <c r="D175" s="437"/>
      <c r="E175" s="469">
        <f>SUMIFS('Sch C-1'!$F$13:$F$462,'Sch C-1'!$C$13:$C$462,'Sch C'!A175,'Sch C-1'!$D$13:$D$462,'Sch C'!B175)</f>
        <v>0</v>
      </c>
      <c r="F175" s="468">
        <f>SUMIFS('Sch C-1'!$G$13:$G$462,'Sch C-1'!$C$13:$C$462,'Sch C'!A175,'Sch C-1'!$D$13:$D$462,'Sch C'!B175)</f>
        <v>0</v>
      </c>
      <c r="G175" s="380">
        <f t="shared" si="9"/>
        <v>0</v>
      </c>
      <c r="H175" s="410"/>
      <c r="I175" s="410"/>
      <c r="J175" s="379"/>
      <c r="T175" s="455" t="s">
        <v>882</v>
      </c>
      <c r="U175" s="455" t="s">
        <v>403</v>
      </c>
    </row>
    <row r="176" spans="1:21" x14ac:dyDescent="0.25">
      <c r="A176" s="159" t="s">
        <v>131</v>
      </c>
      <c r="B176" s="159" t="s">
        <v>414</v>
      </c>
      <c r="C176" s="161" t="s">
        <v>404</v>
      </c>
      <c r="D176" s="437"/>
      <c r="E176" s="469">
        <f>SUMIFS('Sch C-1'!$F$13:$F$462,'Sch C-1'!$C$13:$C$462,'Sch C'!A176,'Sch C-1'!$D$13:$D$462,'Sch C'!B176)</f>
        <v>0</v>
      </c>
      <c r="F176" s="468">
        <f>SUMIFS('Sch C-1'!$G$13:$G$462,'Sch C-1'!$C$13:$C$462,'Sch C'!A176,'Sch C-1'!$D$13:$D$462,'Sch C'!B176)</f>
        <v>0</v>
      </c>
      <c r="G176" s="380">
        <f t="shared" si="9"/>
        <v>0</v>
      </c>
      <c r="H176" s="410"/>
      <c r="I176" s="410"/>
      <c r="J176" s="379"/>
      <c r="T176" s="455" t="s">
        <v>883</v>
      </c>
      <c r="U176" s="455" t="s">
        <v>404</v>
      </c>
    </row>
    <row r="177" spans="1:21" x14ac:dyDescent="0.25">
      <c r="A177" s="159" t="s">
        <v>131</v>
      </c>
      <c r="B177" s="159" t="s">
        <v>415</v>
      </c>
      <c r="C177" s="161" t="s">
        <v>673</v>
      </c>
      <c r="D177" s="437"/>
      <c r="E177" s="469">
        <f>SUMIFS('Sch C-1'!$F$13:$F$462,'Sch C-1'!$C$13:$C$462,'Sch C'!A177,'Sch C-1'!$D$13:$D$462,'Sch C'!B177)</f>
        <v>0</v>
      </c>
      <c r="F177" s="468">
        <f>SUMIFS('Sch C-1'!$G$13:$G$462,'Sch C-1'!$C$13:$C$462,'Sch C'!A177,'Sch C-1'!$D$13:$D$462,'Sch C'!B177)</f>
        <v>0</v>
      </c>
      <c r="G177" s="380">
        <f t="shared" si="9"/>
        <v>0</v>
      </c>
      <c r="H177" s="410"/>
      <c r="I177" s="410"/>
      <c r="J177" s="379"/>
      <c r="T177" s="455" t="s">
        <v>884</v>
      </c>
      <c r="U177" s="455" t="s">
        <v>405</v>
      </c>
    </row>
    <row r="178" spans="1:21" x14ac:dyDescent="0.25">
      <c r="A178" s="159" t="s">
        <v>131</v>
      </c>
      <c r="B178" s="159" t="s">
        <v>416</v>
      </c>
      <c r="C178" s="161" t="s">
        <v>734</v>
      </c>
      <c r="D178" s="437"/>
      <c r="E178" s="469">
        <f>SUMIFS('Sch C-1'!$F$13:$F$462,'Sch C-1'!$C$13:$C$462,'Sch C'!A178,'Sch C-1'!$D$13:$D$462,'Sch C'!B178)</f>
        <v>0</v>
      </c>
      <c r="F178" s="468">
        <f>SUMIFS('Sch C-1'!$G$13:$G$462,'Sch C-1'!$C$13:$C$462,'Sch C'!A178,'Sch C-1'!$D$13:$D$462,'Sch C'!B178)</f>
        <v>0</v>
      </c>
      <c r="G178" s="380">
        <f t="shared" si="9"/>
        <v>0</v>
      </c>
      <c r="H178" s="410"/>
      <c r="I178" s="410"/>
      <c r="J178" s="379"/>
      <c r="T178" s="455" t="s">
        <v>885</v>
      </c>
      <c r="U178" s="455" t="s">
        <v>407</v>
      </c>
    </row>
    <row r="179" spans="1:21" x14ac:dyDescent="0.25">
      <c r="A179" s="159" t="s">
        <v>131</v>
      </c>
      <c r="B179" s="159" t="s">
        <v>411</v>
      </c>
      <c r="C179" s="161" t="s">
        <v>730</v>
      </c>
      <c r="D179" s="437"/>
      <c r="E179" s="469">
        <f>SUMIFS('Sch C-1'!$F$13:$F$462,'Sch C-1'!$C$13:$C$462,'Sch C'!A179,'Sch C-1'!$D$13:$D$462,'Sch C'!B179)</f>
        <v>0</v>
      </c>
      <c r="F179" s="468">
        <f>SUMIFS('Sch C-1'!$G$13:$G$462,'Sch C-1'!$C$13:$C$462,'Sch C'!A179,'Sch C-1'!$D$13:$D$462,'Sch C'!B179)</f>
        <v>0</v>
      </c>
      <c r="G179" s="380">
        <f t="shared" si="9"/>
        <v>0</v>
      </c>
      <c r="H179" s="410"/>
      <c r="I179" s="410"/>
      <c r="J179" s="379"/>
      <c r="T179" s="455" t="s">
        <v>886</v>
      </c>
      <c r="U179" s="455" t="s">
        <v>410</v>
      </c>
    </row>
    <row r="180" spans="1:21" x14ac:dyDescent="0.25">
      <c r="A180" s="159" t="s">
        <v>131</v>
      </c>
      <c r="B180" s="159" t="s">
        <v>149</v>
      </c>
      <c r="C180" s="161" t="s">
        <v>731</v>
      </c>
      <c r="D180" s="437"/>
      <c r="E180" s="469">
        <f>SUMIFS('Sch C-1'!$F$13:$F$462,'Sch C-1'!$C$13:$C$462,'Sch C'!A180,'Sch C-1'!$D$13:$D$462,'Sch C'!B180)</f>
        <v>0</v>
      </c>
      <c r="F180" s="468">
        <f>SUMIFS('Sch C-1'!$G$13:$G$462,'Sch C-1'!$C$13:$C$462,'Sch C'!A180,'Sch C-1'!$D$13:$D$462,'Sch C'!B180)</f>
        <v>0</v>
      </c>
      <c r="G180" s="380">
        <f t="shared" si="9"/>
        <v>0</v>
      </c>
      <c r="H180" s="410"/>
      <c r="I180" s="410"/>
      <c r="J180" s="379"/>
      <c r="T180" s="455" t="s">
        <v>887</v>
      </c>
      <c r="U180" s="455" t="s">
        <v>419</v>
      </c>
    </row>
    <row r="181" spans="1:21" x14ac:dyDescent="0.25">
      <c r="A181" s="159" t="s">
        <v>131</v>
      </c>
      <c r="B181" s="159" t="s">
        <v>150</v>
      </c>
      <c r="C181" s="161" t="s">
        <v>96</v>
      </c>
      <c r="D181" s="437"/>
      <c r="E181" s="469">
        <f>SUMIFS('Sch C-1'!$F$13:$F$462,'Sch C-1'!$C$13:$C$462,'Sch C'!A181,'Sch C-1'!$D$13:$D$462,'Sch C'!B181)</f>
        <v>0</v>
      </c>
      <c r="F181" s="468">
        <f>SUMIFS('Sch C-1'!$G$13:$G$462,'Sch C-1'!$C$13:$C$462,'Sch C'!A181,'Sch C-1'!$D$13:$D$462,'Sch C'!B181)</f>
        <v>0</v>
      </c>
      <c r="G181" s="380">
        <f t="shared" si="9"/>
        <v>0</v>
      </c>
      <c r="H181" s="410"/>
      <c r="I181" s="410"/>
      <c r="J181" s="379"/>
      <c r="T181" s="455" t="s">
        <v>888</v>
      </c>
      <c r="U181" s="455" t="s">
        <v>96</v>
      </c>
    </row>
    <row r="182" spans="1:21" x14ac:dyDescent="0.25">
      <c r="A182" s="159" t="s">
        <v>131</v>
      </c>
      <c r="B182" s="411" t="s">
        <v>282</v>
      </c>
      <c r="C182" s="423" t="s">
        <v>569</v>
      </c>
      <c r="D182" s="437"/>
      <c r="E182" s="469">
        <f>SUMIFS('Sch C-1'!$F$13:$F$462,'Sch C-1'!$C$13:$C$462,'Sch C'!A182,'Sch C-1'!$D$13:$D$462,'Sch C'!B182)</f>
        <v>0</v>
      </c>
      <c r="F182" s="468">
        <f>SUMIFS('Sch C-1'!$G$13:$G$462,'Sch C-1'!$C$13:$C$462,'Sch C'!A182,'Sch C-1'!$D$13:$D$462,'Sch C'!B182)</f>
        <v>0</v>
      </c>
      <c r="G182" s="380">
        <f t="shared" si="9"/>
        <v>0</v>
      </c>
      <c r="H182" s="410"/>
      <c r="I182" s="410"/>
      <c r="J182" s="379"/>
      <c r="T182" s="455" t="s">
        <v>889</v>
      </c>
      <c r="U182" s="455" t="s">
        <v>470</v>
      </c>
    </row>
    <row r="183" spans="1:21" x14ac:dyDescent="0.25">
      <c r="A183" s="159" t="s">
        <v>131</v>
      </c>
      <c r="B183" s="159" t="s">
        <v>533</v>
      </c>
      <c r="C183" s="161" t="s">
        <v>674</v>
      </c>
      <c r="D183" s="443">
        <f>IF(SUM(D150:D182)=0,0,SUM(D150:D182))</f>
        <v>0</v>
      </c>
      <c r="E183" s="443">
        <f>IF(SUM(E150:E182)=0,0,SUM(E150:E182))</f>
        <v>0</v>
      </c>
      <c r="F183" s="443">
        <f>IF(SUM(F150:F182)=0,0,SUM(F150:F182))</f>
        <v>0</v>
      </c>
      <c r="G183" s="380">
        <f>IF(SUM(G150:G182)=0,0,SUM(G150:G182))</f>
        <v>0</v>
      </c>
      <c r="H183" s="410"/>
      <c r="I183" s="410"/>
      <c r="T183" s="455"/>
      <c r="U183" s="455"/>
    </row>
    <row r="184" spans="1:21" x14ac:dyDescent="0.25">
      <c r="A184" s="381"/>
      <c r="C184" s="161"/>
      <c r="D184" s="379"/>
      <c r="E184" s="379"/>
      <c r="F184" s="379"/>
      <c r="G184" s="379"/>
      <c r="H184" s="410"/>
      <c r="I184" s="410"/>
      <c r="T184" s="455"/>
      <c r="U184" s="455"/>
    </row>
    <row r="185" spans="1:21" x14ac:dyDescent="0.25">
      <c r="C185" s="161" t="s">
        <v>97</v>
      </c>
      <c r="H185" s="160"/>
      <c r="I185" s="160"/>
      <c r="T185" s="455"/>
      <c r="U185" s="455"/>
    </row>
    <row r="186" spans="1:21" x14ac:dyDescent="0.25">
      <c r="A186" s="159" t="s">
        <v>132</v>
      </c>
      <c r="B186" s="381" t="s">
        <v>126</v>
      </c>
      <c r="C186" s="161" t="s">
        <v>80</v>
      </c>
      <c r="D186" s="437"/>
      <c r="E186" s="469">
        <f>SUMIFS('Sch C-1'!$F$13:$F$462,'Sch C-1'!$C$13:$C$462,'Sch C'!A186,'Sch C-1'!$D$13:$D$462,'Sch C'!B186)</f>
        <v>0</v>
      </c>
      <c r="F186" s="468">
        <f>SUMIFS('Sch C-1'!$G$13:$G$462,'Sch C-1'!$C$13:$C$462,'Sch C'!A186,'Sch C-1'!$D$13:$D$462,'Sch C'!B186)</f>
        <v>0</v>
      </c>
      <c r="G186" s="380">
        <f t="shared" ref="G186:G191" si="10">+D186+E186+F186</f>
        <v>0</v>
      </c>
      <c r="H186" s="409"/>
      <c r="I186" s="409"/>
      <c r="T186" s="455" t="s">
        <v>890</v>
      </c>
      <c r="U186" s="455" t="s">
        <v>80</v>
      </c>
    </row>
    <row r="187" spans="1:21" x14ac:dyDescent="0.25">
      <c r="A187" s="159" t="s">
        <v>132</v>
      </c>
      <c r="B187" s="381" t="s">
        <v>127</v>
      </c>
      <c r="C187" s="161" t="s">
        <v>99</v>
      </c>
      <c r="D187" s="437"/>
      <c r="E187" s="469">
        <f>SUMIFS('Sch C-1'!$F$13:$F$462,'Sch C-1'!$C$13:$C$462,'Sch C'!A187,'Sch C-1'!$D$13:$D$462,'Sch C'!B187)</f>
        <v>0</v>
      </c>
      <c r="F187" s="468">
        <f>SUMIFS('Sch C-1'!$G$13:$G$462,'Sch C-1'!$C$13:$C$462,'Sch C'!A187,'Sch C-1'!$D$13:$D$462,'Sch C'!B187)</f>
        <v>0</v>
      </c>
      <c r="G187" s="380">
        <f t="shared" si="10"/>
        <v>0</v>
      </c>
      <c r="H187" s="410"/>
      <c r="I187" s="410"/>
      <c r="T187" s="455" t="s">
        <v>891</v>
      </c>
      <c r="U187" s="455" t="s">
        <v>99</v>
      </c>
    </row>
    <row r="188" spans="1:21" x14ac:dyDescent="0.25">
      <c r="A188" s="159" t="s">
        <v>132</v>
      </c>
      <c r="B188" s="159" t="s">
        <v>136</v>
      </c>
      <c r="C188" s="161" t="s">
        <v>580</v>
      </c>
      <c r="D188" s="437"/>
      <c r="E188" s="469">
        <f>SUMIFS('Sch C-1'!$F$13:$F$462,'Sch C-1'!$C$13:$C$462,'Sch C'!A188,'Sch C-1'!$D$13:$D$462,'Sch C'!B188)</f>
        <v>0</v>
      </c>
      <c r="F188" s="468">
        <f>SUMIFS('Sch C-1'!$G$13:$G$462,'Sch C-1'!$C$13:$C$462,'Sch C'!A188,'Sch C-1'!$D$13:$D$462,'Sch C'!B188)</f>
        <v>0</v>
      </c>
      <c r="G188" s="380">
        <f t="shared" si="10"/>
        <v>0</v>
      </c>
      <c r="H188" s="410"/>
      <c r="I188" s="410"/>
      <c r="T188" s="455" t="s">
        <v>892</v>
      </c>
      <c r="U188" s="455" t="s">
        <v>87</v>
      </c>
    </row>
    <row r="189" spans="1:21" x14ac:dyDescent="0.25">
      <c r="A189" s="159" t="s">
        <v>132</v>
      </c>
      <c r="B189" s="159" t="s">
        <v>280</v>
      </c>
      <c r="C189" s="161" t="s">
        <v>98</v>
      </c>
      <c r="D189" s="437"/>
      <c r="E189" s="469">
        <f>SUMIFS('Sch C-1'!$F$13:$F$462,'Sch C-1'!$C$13:$C$462,'Sch C'!A189,'Sch C-1'!$D$13:$D$462,'Sch C'!B189)</f>
        <v>0</v>
      </c>
      <c r="F189" s="468">
        <f>SUMIFS('Sch C-1'!$G$13:$G$462,'Sch C-1'!$C$13:$C$462,'Sch C'!A189,'Sch C-1'!$D$13:$D$462,'Sch C'!B189)</f>
        <v>0</v>
      </c>
      <c r="G189" s="380">
        <f t="shared" si="10"/>
        <v>0</v>
      </c>
      <c r="H189" s="410"/>
      <c r="I189" s="410"/>
      <c r="T189" s="455" t="s">
        <v>893</v>
      </c>
      <c r="U189" s="455" t="s">
        <v>98</v>
      </c>
    </row>
    <row r="190" spans="1:21" x14ac:dyDescent="0.25">
      <c r="A190" s="159" t="s">
        <v>132</v>
      </c>
      <c r="B190" s="381" t="s">
        <v>281</v>
      </c>
      <c r="C190" s="161" t="s">
        <v>100</v>
      </c>
      <c r="D190" s="437"/>
      <c r="E190" s="469">
        <f>SUMIFS('Sch C-1'!$F$13:$F$462,'Sch C-1'!$C$13:$C$462,'Sch C'!A190,'Sch C-1'!$D$13:$D$462,'Sch C'!B190)</f>
        <v>0</v>
      </c>
      <c r="F190" s="468">
        <f>SUMIFS('Sch C-1'!$G$13:$G$462,'Sch C-1'!$C$13:$C$462,'Sch C'!A190,'Sch C-1'!$D$13:$D$462,'Sch C'!B190)</f>
        <v>0</v>
      </c>
      <c r="G190" s="380">
        <f t="shared" si="10"/>
        <v>0</v>
      </c>
      <c r="H190" s="410"/>
      <c r="I190" s="410"/>
      <c r="T190" s="455" t="s">
        <v>894</v>
      </c>
      <c r="U190" s="455" t="s">
        <v>100</v>
      </c>
    </row>
    <row r="191" spans="1:21" x14ac:dyDescent="0.25">
      <c r="A191" s="159" t="s">
        <v>132</v>
      </c>
      <c r="B191" s="411" t="s">
        <v>282</v>
      </c>
      <c r="C191" s="423" t="s">
        <v>569</v>
      </c>
      <c r="D191" s="437"/>
      <c r="E191" s="469">
        <f>SUMIFS('Sch C-1'!$F$13:$F$462,'Sch C-1'!$C$13:$C$462,'Sch C'!A191,'Sch C-1'!$D$13:$D$462,'Sch C'!B191)</f>
        <v>0</v>
      </c>
      <c r="F191" s="468">
        <f>SUMIFS('Sch C-1'!$G$13:$G$462,'Sch C-1'!$C$13:$C$462,'Sch C'!A191,'Sch C-1'!$D$13:$D$462,'Sch C'!B191)</f>
        <v>0</v>
      </c>
      <c r="G191" s="380">
        <f t="shared" si="10"/>
        <v>0</v>
      </c>
      <c r="H191" s="410"/>
      <c r="I191" s="410"/>
      <c r="T191" s="455" t="s">
        <v>895</v>
      </c>
      <c r="U191" s="455" t="s">
        <v>470</v>
      </c>
    </row>
    <row r="192" spans="1:21" x14ac:dyDescent="0.25">
      <c r="A192" s="159" t="s">
        <v>132</v>
      </c>
      <c r="B192" s="159" t="s">
        <v>533</v>
      </c>
      <c r="C192" s="161" t="s">
        <v>675</v>
      </c>
      <c r="D192" s="443">
        <f>IF(SUM(D186:D191)=0,0,SUM(D186:D191))</f>
        <v>0</v>
      </c>
      <c r="E192" s="443">
        <f>IF(SUM(E186:E191)=0,0,SUM(E186:E191))</f>
        <v>0</v>
      </c>
      <c r="F192" s="443">
        <f>IF(SUM(F186:F191)=0,0,SUM(F186:F191))</f>
        <v>0</v>
      </c>
      <c r="G192" s="380">
        <f>IF(SUM(G186:G191)=0,0,SUM(G186:G191))</f>
        <v>0</v>
      </c>
      <c r="H192" s="410"/>
      <c r="I192" s="410"/>
    </row>
    <row r="193" spans="1:9" x14ac:dyDescent="0.25">
      <c r="A193" s="159"/>
      <c r="H193" s="160"/>
      <c r="I193" s="160"/>
    </row>
    <row r="194" spans="1:9" ht="13.8" thickBot="1" x14ac:dyDescent="0.3">
      <c r="A194" s="159" t="s">
        <v>547</v>
      </c>
      <c r="B194" s="159" t="s">
        <v>514</v>
      </c>
      <c r="C194" s="161" t="s">
        <v>122</v>
      </c>
      <c r="D194" s="444">
        <f>IF(SUM(D10:D192)/2=0,0,SUM(D10:D192)/2)</f>
        <v>0</v>
      </c>
      <c r="E194" s="444">
        <f>IF(SUM(E10:E192)/2=0,0,SUM(E10:E192)/2)</f>
        <v>0</v>
      </c>
      <c r="F194" s="444">
        <f>IF(SUM(F10:F192)/2=0,0,SUM(F10:F192)/2)</f>
        <v>0</v>
      </c>
      <c r="G194" s="419">
        <f>IF(SUM(G10:G192)/2=0,0,SUM(G10:G192)/2)</f>
        <v>0</v>
      </c>
      <c r="H194" s="420">
        <f>SUM(H10:H186)</f>
        <v>0</v>
      </c>
      <c r="I194" s="420">
        <f>SUM(I10:I186)</f>
        <v>0</v>
      </c>
    </row>
    <row r="195" spans="1:9" ht="13.8" thickTop="1" x14ac:dyDescent="0.25">
      <c r="A195" s="159"/>
    </row>
    <row r="196" spans="1:9" ht="12.75" customHeight="1" x14ac:dyDescent="0.25">
      <c r="A196" s="159" t="s">
        <v>547</v>
      </c>
      <c r="B196" s="159" t="s">
        <v>516</v>
      </c>
      <c r="C196" s="62" t="s">
        <v>123</v>
      </c>
      <c r="D196" s="421"/>
    </row>
    <row r="197" spans="1:9" ht="13.8" thickBot="1" x14ac:dyDescent="0.3">
      <c r="A197" s="159" t="s">
        <v>547</v>
      </c>
      <c r="B197" s="159" t="s">
        <v>518</v>
      </c>
      <c r="C197" s="393" t="s">
        <v>420</v>
      </c>
      <c r="D197" s="395">
        <f>+D194-D196</f>
        <v>0</v>
      </c>
    </row>
    <row r="198" spans="1:9" ht="13.8" thickTop="1" x14ac:dyDescent="0.25">
      <c r="A198" s="159"/>
    </row>
    <row r="199" spans="1:9" x14ac:dyDescent="0.25">
      <c r="A199" s="159"/>
      <c r="C199" s="393"/>
    </row>
    <row r="200" spans="1:9" x14ac:dyDescent="0.25">
      <c r="A200" s="159"/>
      <c r="C200" s="393"/>
    </row>
    <row r="201" spans="1:9" x14ac:dyDescent="0.25">
      <c r="A201" s="159"/>
      <c r="C201" s="390" t="s">
        <v>974</v>
      </c>
    </row>
    <row r="202" spans="1:9" x14ac:dyDescent="0.25">
      <c r="A202" s="159"/>
      <c r="C202" s="390" t="s">
        <v>975</v>
      </c>
    </row>
    <row r="203" spans="1:9" x14ac:dyDescent="0.25">
      <c r="A203" s="159"/>
      <c r="C203" s="62" t="s">
        <v>408</v>
      </c>
    </row>
    <row r="204" spans="1:9" x14ac:dyDescent="0.25">
      <c r="A204" s="159"/>
      <c r="C204" s="62" t="s">
        <v>409</v>
      </c>
    </row>
    <row r="205" spans="1:9" x14ac:dyDescent="0.25">
      <c r="A205" s="159"/>
      <c r="C205" s="62" t="s">
        <v>985</v>
      </c>
    </row>
    <row r="206" spans="1:9" x14ac:dyDescent="0.25">
      <c r="A206" s="159"/>
      <c r="C206" s="62" t="s">
        <v>424</v>
      </c>
    </row>
    <row r="207" spans="1:9" x14ac:dyDescent="0.25">
      <c r="A207" s="159"/>
      <c r="C207" s="62" t="s">
        <v>422</v>
      </c>
    </row>
    <row r="208" spans="1:9" x14ac:dyDescent="0.25">
      <c r="A208" s="159"/>
      <c r="C208" s="62" t="s">
        <v>421</v>
      </c>
    </row>
    <row r="209" spans="1:7" ht="27" customHeight="1" x14ac:dyDescent="0.25">
      <c r="A209" s="159"/>
      <c r="C209" s="539" t="s">
        <v>976</v>
      </c>
      <c r="D209" s="539"/>
      <c r="E209" s="539"/>
      <c r="F209" s="539"/>
      <c r="G209" s="539"/>
    </row>
  </sheetData>
  <sheetProtection algorithmName="SHA-512" hashValue="Uibh9BP6PgtRONmKa3TQLG131XB0EbEFVqCUXTYYj3EkpNvf2lqOHa0Yl0bUOXwoMu5g0U3jUO8DIovCxPaiNw==" saltValue="PGVFZ+jTLuLH57wksyQ3yQ==" spinCount="100000" sheet="1" objects="1" scenarios="1"/>
  <customSheetViews>
    <customSheetView guid="{EE2D411F-0182-4ED0-B0C9-D6EF1D4CE529}" scale="75" showGridLines="0" showRuler="0">
      <selection activeCell="F66" sqref="F66"/>
      <rowBreaks count="3" manualBreakCount="3">
        <brk id="48" max="16383" man="1"/>
        <brk id="106" max="16383" man="1"/>
        <brk id="164" max="16383" man="1"/>
      </rowBreaks>
      <pageMargins left="0" right="0" top="0" bottom="0" header="0" footer="0"/>
      <printOptions horizontalCentered="1" verticalCentered="1"/>
      <pageSetup scale="62" fitToHeight="4" orientation="landscape" r:id="rId1"/>
      <headerFooter alignWithMargins="0">
        <oddFooter>&amp;Lrprice
&amp;D
&amp;Z&amp;F</oddFooter>
      </headerFooter>
    </customSheetView>
  </customSheetViews>
  <mergeCells count="1">
    <mergeCell ref="C209:G209"/>
  </mergeCells>
  <phoneticPr fontId="0" type="noConversion"/>
  <conditionalFormatting sqref="D197">
    <cfRule type="cellIs" dxfId="20" priority="1" stopIfTrue="1" operator="lessThan">
      <formula>-1</formula>
    </cfRule>
    <cfRule type="cellIs" dxfId="19" priority="2" stopIfTrue="1" operator="greaterThan">
      <formula>1</formula>
    </cfRule>
  </conditionalFormatting>
  <printOptions horizontalCentered="1" verticalCentered="1" gridLinesSet="0"/>
  <pageMargins left="0" right="0" top="0" bottom="0" header="0" footer="0"/>
  <pageSetup scale="62" fitToHeight="4" orientation="landscape" r:id="rId2"/>
  <headerFooter alignWithMargins="0">
    <oddFooter>&amp;LD Meadows
&amp;D
&amp;Z&amp;F</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Q474"/>
  <sheetViews>
    <sheetView showGridLines="0" zoomScaleNormal="100" workbookViewId="0">
      <selection activeCell="A18" sqref="A18"/>
    </sheetView>
  </sheetViews>
  <sheetFormatPr defaultColWidth="9.109375" defaultRowHeight="13.2" x14ac:dyDescent="0.25"/>
  <cols>
    <col min="1" max="1" width="10.5546875" customWidth="1"/>
    <col min="2" max="2" width="57" customWidth="1"/>
    <col min="3" max="3" width="9" customWidth="1"/>
    <col min="4" max="4" width="8.33203125" customWidth="1"/>
    <col min="5" max="5" width="42.33203125" customWidth="1"/>
    <col min="6" max="7" width="13.33203125" customWidth="1"/>
    <col min="10" max="10" width="9.109375" customWidth="1"/>
    <col min="17" max="17" width="9.109375" hidden="1" customWidth="1"/>
  </cols>
  <sheetData>
    <row r="1" spans="1:17" x14ac:dyDescent="0.25">
      <c r="A1" s="19">
        <f>'Sch A Pg 2'!A1</f>
        <v>0</v>
      </c>
      <c r="B1" s="3"/>
      <c r="E1" s="19"/>
      <c r="F1" s="20" t="s">
        <v>461</v>
      </c>
    </row>
    <row r="2" spans="1:17" x14ac:dyDescent="0.25">
      <c r="A2" s="42">
        <f>'Sch A Pg 1'!B39</f>
        <v>0</v>
      </c>
      <c r="B2" s="42">
        <f>'Sch A Pg 1'!G39</f>
        <v>0</v>
      </c>
      <c r="E2" s="42"/>
      <c r="F2" s="18" t="s">
        <v>205</v>
      </c>
    </row>
    <row r="3" spans="1:17" x14ac:dyDescent="0.25">
      <c r="A3" s="42"/>
      <c r="B3" s="42"/>
      <c r="E3" s="42"/>
      <c r="F3" s="18"/>
    </row>
    <row r="4" spans="1:17" ht="26.4" x14ac:dyDescent="0.25">
      <c r="A4" s="32" t="str">
        <f>+Index!A18</f>
        <v>Schedules Revised 7/31/25</v>
      </c>
      <c r="E4" s="32"/>
      <c r="F4" s="428" t="s">
        <v>977</v>
      </c>
      <c r="G4" s="1" t="s">
        <v>978</v>
      </c>
    </row>
    <row r="5" spans="1:17" ht="13.8" thickBot="1" x14ac:dyDescent="0.3">
      <c r="E5" s="20" t="s">
        <v>910</v>
      </c>
      <c r="F5" s="107">
        <f>SUM(F13:F462)</f>
        <v>0</v>
      </c>
      <c r="G5" s="107">
        <f>SUM(G13:G462)</f>
        <v>0</v>
      </c>
    </row>
    <row r="6" spans="1:17" ht="13.8" thickBot="1" x14ac:dyDescent="0.3">
      <c r="E6" s="20" t="s">
        <v>906</v>
      </c>
      <c r="F6" s="107">
        <f>'Sch C'!E194</f>
        <v>0</v>
      </c>
      <c r="G6" s="107">
        <f>'Sch C'!F194</f>
        <v>0</v>
      </c>
    </row>
    <row r="7" spans="1:17" ht="13.8" thickBot="1" x14ac:dyDescent="0.3">
      <c r="A7" t="s">
        <v>231</v>
      </c>
      <c r="E7" s="20" t="s">
        <v>907</v>
      </c>
      <c r="F7" s="180">
        <f>F6-F5</f>
        <v>0</v>
      </c>
      <c r="G7" s="180">
        <f>G6-G5</f>
        <v>0</v>
      </c>
    </row>
    <row r="8" spans="1:17" ht="13.8" thickTop="1" x14ac:dyDescent="0.25">
      <c r="A8" t="s">
        <v>165</v>
      </c>
    </row>
    <row r="9" spans="1:17" ht="49.95" customHeight="1" x14ac:dyDescent="0.25">
      <c r="F9" s="456">
        <v>-6</v>
      </c>
      <c r="G9" s="456">
        <v>-7</v>
      </c>
    </row>
    <row r="10" spans="1:17" x14ac:dyDescent="0.25">
      <c r="A10" s="2">
        <v>-1</v>
      </c>
      <c r="B10" s="2">
        <v>-2</v>
      </c>
      <c r="C10" s="2">
        <v>-3</v>
      </c>
      <c r="D10" s="2">
        <v>-4</v>
      </c>
      <c r="E10" s="2">
        <v>-5</v>
      </c>
      <c r="F10" s="457" t="s">
        <v>896</v>
      </c>
      <c r="G10" s="457" t="s">
        <v>896</v>
      </c>
    </row>
    <row r="11" spans="1:17" x14ac:dyDescent="0.25">
      <c r="A11" s="1" t="s">
        <v>114</v>
      </c>
      <c r="B11" s="78" t="s">
        <v>340</v>
      </c>
      <c r="C11" s="1" t="s">
        <v>162</v>
      </c>
      <c r="D11" s="1" t="s">
        <v>164</v>
      </c>
      <c r="E11" s="78" t="s">
        <v>164</v>
      </c>
      <c r="F11" s="457" t="s">
        <v>897</v>
      </c>
      <c r="G11" s="457" t="s">
        <v>899</v>
      </c>
    </row>
    <row r="12" spans="1:17" x14ac:dyDescent="0.25">
      <c r="A12" s="1" t="s">
        <v>161</v>
      </c>
      <c r="B12" s="1"/>
      <c r="C12" s="1" t="s">
        <v>163</v>
      </c>
      <c r="D12" s="1" t="s">
        <v>161</v>
      </c>
      <c r="E12" s="78" t="s">
        <v>347</v>
      </c>
      <c r="F12" s="458" t="s">
        <v>898</v>
      </c>
      <c r="G12" s="458" t="s">
        <v>898</v>
      </c>
      <c r="Q12" s="455" t="s">
        <v>905</v>
      </c>
    </row>
    <row r="13" spans="1:17" x14ac:dyDescent="0.25">
      <c r="A13" s="459">
        <v>1</v>
      </c>
      <c r="B13" s="460" t="s">
        <v>900</v>
      </c>
      <c r="C13" s="461" t="s">
        <v>124</v>
      </c>
      <c r="D13" s="461" t="s">
        <v>546</v>
      </c>
      <c r="E13" s="462" t="str">
        <f>IF(AND('Sch C-1'!C13="",D13=""),"",(VLOOKUP(Q13,'Sch C'!$T$10:$U$191,2,0)))</f>
        <v>Income Taxes</v>
      </c>
      <c r="F13" s="463">
        <f>'Sch C'!E29</f>
        <v>0</v>
      </c>
      <c r="G13" s="463"/>
      <c r="H13" s="455" t="s">
        <v>909</v>
      </c>
      <c r="Q13" s="455" t="str">
        <f>C13&amp;"-"&amp;D13</f>
        <v>010-190</v>
      </c>
    </row>
    <row r="14" spans="1:17" x14ac:dyDescent="0.25">
      <c r="A14" s="464">
        <f>A13+1</f>
        <v>2</v>
      </c>
      <c r="B14" s="460" t="s">
        <v>901</v>
      </c>
      <c r="C14" s="461" t="s">
        <v>124</v>
      </c>
      <c r="D14" s="461" t="s">
        <v>547</v>
      </c>
      <c r="E14" s="462" t="str">
        <f>IF(AND('Sch C-1'!C14="",D14=""),"",(VLOOKUP(Q14,'Sch C'!$T$10:$U$191,2,0)))</f>
        <v>Bad Debts</v>
      </c>
      <c r="F14" s="463">
        <f>'Sch C'!E30</f>
        <v>0</v>
      </c>
      <c r="G14" s="463"/>
      <c r="H14" s="455" t="s">
        <v>909</v>
      </c>
      <c r="Q14" s="455" t="str">
        <f t="shared" ref="Q14:Q77" si="0">C14&amp;"-"&amp;D14</f>
        <v>010-200</v>
      </c>
    </row>
    <row r="15" spans="1:17" x14ac:dyDescent="0.25">
      <c r="A15" s="464">
        <f t="shared" ref="A15:A17" si="1">A14+1</f>
        <v>3</v>
      </c>
      <c r="B15" s="460" t="s">
        <v>902</v>
      </c>
      <c r="C15" s="461" t="s">
        <v>124</v>
      </c>
      <c r="D15" s="461">
        <v>210</v>
      </c>
      <c r="E15" s="462" t="str">
        <f>IF(AND('Sch C-1'!C15="",D15=""),"",(VLOOKUP(Q15,'Sch C'!$T$10:$U$191,2,0)))</f>
        <v>Contributions</v>
      </c>
      <c r="F15" s="463">
        <f>'Sch C'!E31</f>
        <v>0</v>
      </c>
      <c r="G15" s="463"/>
      <c r="H15" s="455" t="s">
        <v>909</v>
      </c>
      <c r="Q15" s="455" t="str">
        <f t="shared" si="0"/>
        <v>010-210</v>
      </c>
    </row>
    <row r="16" spans="1:17" x14ac:dyDescent="0.25">
      <c r="A16" s="464">
        <f t="shared" si="1"/>
        <v>4</v>
      </c>
      <c r="B16" s="460" t="s">
        <v>903</v>
      </c>
      <c r="C16" s="461" t="s">
        <v>124</v>
      </c>
      <c r="D16" s="465">
        <v>240</v>
      </c>
      <c r="E16" s="462" t="str">
        <f>IF(AND('Sch C-1'!C16="",D16=""),"",(VLOOKUP(Q16,'Sch C'!$T$10:$U$191,2,0)))</f>
        <v>Civil Money Penalties (Medicare and Medicaid)</v>
      </c>
      <c r="F16" s="463">
        <f>'Sch C'!E34</f>
        <v>0</v>
      </c>
      <c r="G16" s="463"/>
      <c r="H16" s="455" t="s">
        <v>909</v>
      </c>
      <c r="Q16" s="455" t="str">
        <f t="shared" si="0"/>
        <v>010-240</v>
      </c>
    </row>
    <row r="17" spans="1:17" x14ac:dyDescent="0.25">
      <c r="A17" s="464">
        <f t="shared" si="1"/>
        <v>5</v>
      </c>
      <c r="B17" s="460" t="s">
        <v>904</v>
      </c>
      <c r="C17" s="461" t="s">
        <v>124</v>
      </c>
      <c r="D17" s="461">
        <v>270</v>
      </c>
      <c r="E17" s="462" t="str">
        <f>IF(AND('Sch C-1'!C17="",D17=""),"",(VLOOKUP(Q17,'Sch C'!$T$10:$U$191,2,0)))</f>
        <v>Other Penalties/fines</v>
      </c>
      <c r="F17" s="463">
        <f>'Sch C'!E36</f>
        <v>0</v>
      </c>
      <c r="G17" s="463"/>
      <c r="H17" s="455" t="s">
        <v>909</v>
      </c>
      <c r="Q17" s="455" t="str">
        <f t="shared" si="0"/>
        <v>010-270</v>
      </c>
    </row>
    <row r="18" spans="1:17" x14ac:dyDescent="0.25">
      <c r="A18" s="58"/>
      <c r="B18" s="248"/>
      <c r="C18" s="174"/>
      <c r="D18" s="174"/>
      <c r="E18" s="481" t="str">
        <f>IF(AND('Sch C-1'!C18="",D18=""),"",(VLOOKUP(Q18,'Sch C'!$T$10:$U$191,2,0)))</f>
        <v/>
      </c>
      <c r="F18" s="59"/>
      <c r="G18" s="59"/>
      <c r="Q18" s="455" t="str">
        <f t="shared" si="0"/>
        <v>-</v>
      </c>
    </row>
    <row r="19" spans="1:17" x14ac:dyDescent="0.25">
      <c r="A19" s="58"/>
      <c r="B19" s="60"/>
      <c r="C19" s="174"/>
      <c r="D19" s="174"/>
      <c r="E19" s="483" t="str">
        <f>IF(AND('Sch C-1'!C19="",D19=""),"",(VLOOKUP(Q19,'Sch C'!$T$10:$U$191,2,0)))</f>
        <v/>
      </c>
      <c r="F19" s="59"/>
      <c r="G19" s="59"/>
      <c r="Q19" s="455" t="str">
        <f t="shared" si="0"/>
        <v>-</v>
      </c>
    </row>
    <row r="20" spans="1:17" x14ac:dyDescent="0.25">
      <c r="A20" s="58"/>
      <c r="B20" s="60"/>
      <c r="C20" s="174"/>
      <c r="D20" s="174"/>
      <c r="E20" s="466" t="str">
        <f>IF(AND('Sch C-1'!C20="",D20=""),"",(VLOOKUP(Q20,'Sch C'!$T$10:$U$191,2,0)))</f>
        <v/>
      </c>
      <c r="F20" s="59"/>
      <c r="G20" s="59"/>
      <c r="Q20" s="455" t="str">
        <f t="shared" si="0"/>
        <v>-</v>
      </c>
    </row>
    <row r="21" spans="1:17" x14ac:dyDescent="0.25">
      <c r="A21" s="58"/>
      <c r="B21" s="60"/>
      <c r="C21" s="174"/>
      <c r="D21" s="174"/>
      <c r="E21" s="466" t="str">
        <f>IF(AND('Sch C-1'!C21="",D21=""),"",(VLOOKUP(Q21,'Sch C'!$T$10:$U$191,2,0)))</f>
        <v/>
      </c>
      <c r="F21" s="59"/>
      <c r="G21" s="59"/>
      <c r="Q21" s="455" t="str">
        <f t="shared" si="0"/>
        <v>-</v>
      </c>
    </row>
    <row r="22" spans="1:17" x14ac:dyDescent="0.25">
      <c r="A22" s="58"/>
      <c r="B22" s="60"/>
      <c r="C22" s="57"/>
      <c r="D22" s="57"/>
      <c r="E22" s="466" t="str">
        <f>IF(AND('Sch C-1'!C22="",D22=""),"",(VLOOKUP(Q22,'Sch C'!$T$10:$U$191,2,0)))</f>
        <v/>
      </c>
      <c r="F22" s="59"/>
      <c r="G22" s="59"/>
      <c r="Q22" s="455" t="str">
        <f t="shared" si="0"/>
        <v>-</v>
      </c>
    </row>
    <row r="23" spans="1:17" x14ac:dyDescent="0.25">
      <c r="A23" s="58"/>
      <c r="B23" s="60"/>
      <c r="C23" s="174"/>
      <c r="D23" s="174"/>
      <c r="E23" s="466" t="str">
        <f>IF(AND('Sch C-1'!C23="",D23=""),"",(VLOOKUP(Q23,'Sch C'!$T$10:$U$191,2,0)))</f>
        <v/>
      </c>
      <c r="F23" s="59"/>
      <c r="G23" s="59"/>
      <c r="Q23" s="455" t="str">
        <f t="shared" si="0"/>
        <v>-</v>
      </c>
    </row>
    <row r="24" spans="1:17" x14ac:dyDescent="0.25">
      <c r="A24" s="58"/>
      <c r="B24" s="248"/>
      <c r="C24" s="174"/>
      <c r="D24" s="174"/>
      <c r="E24" s="466" t="str">
        <f>IF(AND('Sch C-1'!C24="",D24=""),"",(VLOOKUP(Q24,'Sch C'!$T$10:$U$191,2,0)))</f>
        <v/>
      </c>
      <c r="F24" s="59"/>
      <c r="G24" s="59"/>
      <c r="Q24" s="455" t="str">
        <f t="shared" si="0"/>
        <v>-</v>
      </c>
    </row>
    <row r="25" spans="1:17" x14ac:dyDescent="0.25">
      <c r="A25" s="58"/>
      <c r="B25" s="60"/>
      <c r="C25" s="174"/>
      <c r="D25" s="174"/>
      <c r="E25" s="466" t="str">
        <f>IF(AND('Sch C-1'!C25="",D25=""),"",(VLOOKUP(Q25,'Sch C'!$T$10:$U$191,2,0)))</f>
        <v/>
      </c>
      <c r="F25" s="59"/>
      <c r="G25" s="59"/>
      <c r="Q25" s="455" t="str">
        <f t="shared" si="0"/>
        <v>-</v>
      </c>
    </row>
    <row r="26" spans="1:17" x14ac:dyDescent="0.25">
      <c r="A26" s="58"/>
      <c r="B26" s="60"/>
      <c r="C26" s="174"/>
      <c r="D26" s="174"/>
      <c r="E26" s="466" t="str">
        <f>IF(AND('Sch C-1'!C26="",D26=""),"",(VLOOKUP(Q26,'Sch C'!$T$10:$U$191,2,0)))</f>
        <v/>
      </c>
      <c r="F26" s="59"/>
      <c r="G26" s="59"/>
      <c r="Q26" s="455" t="str">
        <f t="shared" si="0"/>
        <v>-</v>
      </c>
    </row>
    <row r="27" spans="1:17" x14ac:dyDescent="0.25">
      <c r="A27" s="58"/>
      <c r="B27" s="60"/>
      <c r="C27" s="174"/>
      <c r="D27" s="174"/>
      <c r="E27" s="466" t="str">
        <f>IF(AND('Sch C-1'!C27="",D27=""),"",(VLOOKUP(Q27,'Sch C'!$T$10:$U$191,2,0)))</f>
        <v/>
      </c>
      <c r="F27" s="59"/>
      <c r="G27" s="59"/>
      <c r="Q27" s="455" t="str">
        <f t="shared" si="0"/>
        <v>-</v>
      </c>
    </row>
    <row r="28" spans="1:17" x14ac:dyDescent="0.25">
      <c r="A28" s="58"/>
      <c r="B28" s="60"/>
      <c r="C28" s="174"/>
      <c r="D28" s="174"/>
      <c r="E28" s="466" t="str">
        <f>IF(AND('Sch C-1'!C28="",D28=""),"",(VLOOKUP(Q28,'Sch C'!$T$10:$U$191,2,0)))</f>
        <v/>
      </c>
      <c r="F28" s="59"/>
      <c r="G28" s="59"/>
      <c r="Q28" s="455" t="str">
        <f t="shared" si="0"/>
        <v>-</v>
      </c>
    </row>
    <row r="29" spans="1:17" x14ac:dyDescent="0.25">
      <c r="A29" s="58"/>
      <c r="B29" s="60"/>
      <c r="C29" s="174"/>
      <c r="D29" s="174"/>
      <c r="E29" s="466" t="str">
        <f>IF(AND('Sch C-1'!C29="",D29=""),"",(VLOOKUP(Q29,'Sch C'!$T$10:$U$191,2,0)))</f>
        <v/>
      </c>
      <c r="F29" s="59"/>
      <c r="G29" s="59"/>
      <c r="Q29" s="455" t="str">
        <f t="shared" si="0"/>
        <v>-</v>
      </c>
    </row>
    <row r="30" spans="1:17" x14ac:dyDescent="0.25">
      <c r="A30" s="58"/>
      <c r="B30" s="60"/>
      <c r="C30" s="174"/>
      <c r="D30" s="174"/>
      <c r="E30" s="466" t="str">
        <f>IF(AND('Sch C-1'!C30="",D30=""),"",(VLOOKUP(Q30,'Sch C'!$T$10:$U$191,2,0)))</f>
        <v/>
      </c>
      <c r="F30" s="59"/>
      <c r="G30" s="59"/>
      <c r="Q30" s="455" t="str">
        <f t="shared" si="0"/>
        <v>-</v>
      </c>
    </row>
    <row r="31" spans="1:17" x14ac:dyDescent="0.25">
      <c r="A31" s="58"/>
      <c r="B31" s="60"/>
      <c r="C31" s="174"/>
      <c r="D31" s="174"/>
      <c r="E31" s="466" t="str">
        <f>IF(AND('Sch C-1'!C31="",D31=""),"",(VLOOKUP(Q31,'Sch C'!$T$10:$U$191,2,0)))</f>
        <v/>
      </c>
      <c r="F31" s="59"/>
      <c r="G31" s="59"/>
      <c r="Q31" s="455" t="str">
        <f t="shared" si="0"/>
        <v>-</v>
      </c>
    </row>
    <row r="32" spans="1:17" x14ac:dyDescent="0.25">
      <c r="A32" s="58"/>
      <c r="B32" s="60"/>
      <c r="C32" s="57"/>
      <c r="D32" s="57"/>
      <c r="E32" s="466" t="str">
        <f>IF(AND('Sch C-1'!C32="",D32=""),"",(VLOOKUP(Q32,'Sch C'!$T$10:$U$191,2,0)))</f>
        <v/>
      </c>
      <c r="F32" s="59"/>
      <c r="G32" s="59"/>
      <c r="Q32" s="455" t="str">
        <f t="shared" si="0"/>
        <v>-</v>
      </c>
    </row>
    <row r="33" spans="1:17" x14ac:dyDescent="0.25">
      <c r="A33" s="58"/>
      <c r="B33" s="60"/>
      <c r="C33" s="174"/>
      <c r="D33" s="174"/>
      <c r="E33" s="466" t="str">
        <f>IF(AND('Sch C-1'!C33="",D33=""),"",(VLOOKUP(Q33,'Sch C'!$T$10:$U$191,2,0)))</f>
        <v/>
      </c>
      <c r="F33" s="59"/>
      <c r="G33" s="59"/>
      <c r="Q33" s="455" t="str">
        <f t="shared" si="0"/>
        <v>-</v>
      </c>
    </row>
    <row r="34" spans="1:17" x14ac:dyDescent="0.25">
      <c r="A34" s="58"/>
      <c r="B34" s="60"/>
      <c r="C34" s="57"/>
      <c r="D34" s="57"/>
      <c r="E34" s="466" t="str">
        <f>IF(AND('Sch C-1'!C34="",D34=""),"",(VLOOKUP(Q34,'Sch C'!$T$10:$U$191,2,0)))</f>
        <v/>
      </c>
      <c r="F34" s="59"/>
      <c r="G34" s="59"/>
      <c r="Q34" s="455" t="str">
        <f t="shared" si="0"/>
        <v>-</v>
      </c>
    </row>
    <row r="35" spans="1:17" x14ac:dyDescent="0.25">
      <c r="A35" s="58"/>
      <c r="B35" s="60"/>
      <c r="C35" s="174"/>
      <c r="D35" s="174"/>
      <c r="E35" s="466" t="str">
        <f>IF(AND('Sch C-1'!C35="",D35=""),"",(VLOOKUP(Q35,'Sch C'!$T$10:$U$191,2,0)))</f>
        <v/>
      </c>
      <c r="F35" s="59"/>
      <c r="G35" s="59"/>
      <c r="Q35" s="455" t="str">
        <f t="shared" si="0"/>
        <v>-</v>
      </c>
    </row>
    <row r="36" spans="1:17" x14ac:dyDescent="0.25">
      <c r="A36" s="58"/>
      <c r="B36" s="60"/>
      <c r="C36" s="174"/>
      <c r="D36" s="174"/>
      <c r="E36" s="466" t="str">
        <f>IF(AND('Sch C-1'!C36="",D36=""),"",(VLOOKUP(Q36,'Sch C'!$T$10:$U$191,2,0)))</f>
        <v/>
      </c>
      <c r="F36" s="59"/>
      <c r="G36" s="59"/>
      <c r="Q36" s="455" t="str">
        <f t="shared" si="0"/>
        <v>-</v>
      </c>
    </row>
    <row r="37" spans="1:17" x14ac:dyDescent="0.25">
      <c r="A37" s="58"/>
      <c r="B37" s="56"/>
      <c r="C37" s="174"/>
      <c r="D37" s="174"/>
      <c r="E37" s="466" t="str">
        <f>IF(AND('Sch C-1'!C37="",D37=""),"",(VLOOKUP(Q37,'Sch C'!$T$10:$U$191,2,0)))</f>
        <v/>
      </c>
      <c r="F37" s="59"/>
      <c r="G37" s="59"/>
      <c r="Q37" s="455" t="str">
        <f t="shared" si="0"/>
        <v>-</v>
      </c>
    </row>
    <row r="38" spans="1:17" x14ac:dyDescent="0.25">
      <c r="A38" s="58"/>
      <c r="B38" s="60"/>
      <c r="C38" s="174"/>
      <c r="D38" s="174"/>
      <c r="E38" s="466" t="str">
        <f>IF(AND('Sch C-1'!C38="",D38=""),"",(VLOOKUP(Q38,'Sch C'!$T$10:$U$191,2,0)))</f>
        <v/>
      </c>
      <c r="F38" s="59"/>
      <c r="G38" s="59"/>
      <c r="Q38" s="455" t="str">
        <f t="shared" si="0"/>
        <v>-</v>
      </c>
    </row>
    <row r="39" spans="1:17" x14ac:dyDescent="0.25">
      <c r="A39" s="58"/>
      <c r="B39" s="60"/>
      <c r="C39" s="57"/>
      <c r="D39" s="57"/>
      <c r="E39" s="466" t="str">
        <f>IF(AND('Sch C-1'!C39="",D39=""),"",(VLOOKUP(Q39,'Sch C'!$T$10:$U$191,2,0)))</f>
        <v/>
      </c>
      <c r="F39" s="59"/>
      <c r="G39" s="59"/>
      <c r="Q39" s="455" t="str">
        <f t="shared" si="0"/>
        <v>-</v>
      </c>
    </row>
    <row r="40" spans="1:17" x14ac:dyDescent="0.25">
      <c r="A40" s="58"/>
      <c r="B40" s="60"/>
      <c r="C40" s="57"/>
      <c r="D40" s="57"/>
      <c r="E40" s="466" t="str">
        <f>IF(AND('Sch C-1'!C40="",D40=""),"",(VLOOKUP(Q40,'Sch C'!$T$10:$U$191,2,0)))</f>
        <v/>
      </c>
      <c r="F40" s="59"/>
      <c r="G40" s="59"/>
      <c r="Q40" s="455" t="str">
        <f t="shared" si="0"/>
        <v>-</v>
      </c>
    </row>
    <row r="41" spans="1:17" x14ac:dyDescent="0.25">
      <c r="A41" s="58"/>
      <c r="B41" s="60"/>
      <c r="C41" s="174"/>
      <c r="D41" s="174"/>
      <c r="E41" s="466" t="str">
        <f>IF(AND('Sch C-1'!C41="",D41=""),"",(VLOOKUP(Q41,'Sch C'!$T$10:$U$191,2,0)))</f>
        <v/>
      </c>
      <c r="F41" s="59"/>
      <c r="G41" s="59"/>
      <c r="Q41" s="455" t="str">
        <f t="shared" si="0"/>
        <v>-</v>
      </c>
    </row>
    <row r="42" spans="1:17" x14ac:dyDescent="0.25">
      <c r="A42" s="58"/>
      <c r="B42" s="60"/>
      <c r="C42" s="57"/>
      <c r="D42" s="57"/>
      <c r="E42" s="466" t="str">
        <f>IF(AND('Sch C-1'!C42="",D42=""),"",(VLOOKUP(Q42,'Sch C'!$T$10:$U$191,2,0)))</f>
        <v/>
      </c>
      <c r="F42" s="59"/>
      <c r="G42" s="59"/>
      <c r="Q42" s="455" t="str">
        <f t="shared" si="0"/>
        <v>-</v>
      </c>
    </row>
    <row r="43" spans="1:17" x14ac:dyDescent="0.25">
      <c r="A43" s="58"/>
      <c r="B43" s="60"/>
      <c r="C43" s="57"/>
      <c r="D43" s="57"/>
      <c r="E43" s="466" t="str">
        <f>IF(AND('Sch C-1'!C43="",D43=""),"",(VLOOKUP(Q43,'Sch C'!$T$10:$U$191,2,0)))</f>
        <v/>
      </c>
      <c r="F43" s="59"/>
      <c r="G43" s="59"/>
      <c r="Q43" s="455" t="str">
        <f t="shared" si="0"/>
        <v>-</v>
      </c>
    </row>
    <row r="44" spans="1:17" x14ac:dyDescent="0.25">
      <c r="A44" s="58"/>
      <c r="B44" s="60"/>
      <c r="C44" s="57"/>
      <c r="D44" s="57"/>
      <c r="E44" s="466" t="str">
        <f>IF(AND('Sch C-1'!C44="",D44=""),"",(VLOOKUP(Q44,'Sch C'!$T$10:$U$191,2,0)))</f>
        <v/>
      </c>
      <c r="F44" s="59"/>
      <c r="G44" s="59"/>
      <c r="Q44" s="455" t="str">
        <f t="shared" si="0"/>
        <v>-</v>
      </c>
    </row>
    <row r="45" spans="1:17" x14ac:dyDescent="0.25">
      <c r="A45" s="58"/>
      <c r="B45" s="60"/>
      <c r="C45" s="57"/>
      <c r="D45" s="57"/>
      <c r="E45" s="466" t="str">
        <f>IF(AND('Sch C-1'!C45="",D45=""),"",(VLOOKUP(Q45,'Sch C'!$T$10:$U$191,2,0)))</f>
        <v/>
      </c>
      <c r="F45" s="59"/>
      <c r="G45" s="59"/>
      <c r="Q45" s="455" t="str">
        <f t="shared" si="0"/>
        <v>-</v>
      </c>
    </row>
    <row r="46" spans="1:17" x14ac:dyDescent="0.25">
      <c r="A46" s="58"/>
      <c r="B46" s="60"/>
      <c r="C46" s="57"/>
      <c r="D46" s="57"/>
      <c r="E46" s="466" t="str">
        <f>IF(AND('Sch C-1'!C46="",D46=""),"",(VLOOKUP(Q46,'Sch C'!$T$10:$U$191,2,0)))</f>
        <v/>
      </c>
      <c r="F46" s="59"/>
      <c r="G46" s="59"/>
      <c r="Q46" s="455" t="str">
        <f t="shared" si="0"/>
        <v>-</v>
      </c>
    </row>
    <row r="47" spans="1:17" x14ac:dyDescent="0.25">
      <c r="A47" s="58"/>
      <c r="B47" s="60"/>
      <c r="C47" s="57"/>
      <c r="D47" s="57"/>
      <c r="E47" s="466" t="str">
        <f>IF(AND('Sch C-1'!C47="",D47=""),"",(VLOOKUP(Q47,'Sch C'!$T$10:$U$191,2,0)))</f>
        <v/>
      </c>
      <c r="F47" s="59"/>
      <c r="G47" s="59"/>
      <c r="Q47" s="455" t="str">
        <f t="shared" si="0"/>
        <v>-</v>
      </c>
    </row>
    <row r="48" spans="1:17" x14ac:dyDescent="0.25">
      <c r="A48" s="58"/>
      <c r="B48" s="60"/>
      <c r="C48" s="57"/>
      <c r="D48" s="57"/>
      <c r="E48" s="466" t="str">
        <f>IF(AND('Sch C-1'!C48="",D48=""),"",(VLOOKUP(Q48,'Sch C'!$T$10:$U$191,2,0)))</f>
        <v/>
      </c>
      <c r="F48" s="59"/>
      <c r="G48" s="59"/>
      <c r="Q48" s="455" t="str">
        <f t="shared" si="0"/>
        <v>-</v>
      </c>
    </row>
    <row r="49" spans="1:17" x14ac:dyDescent="0.25">
      <c r="A49" s="58"/>
      <c r="B49" s="60"/>
      <c r="C49" s="57"/>
      <c r="D49" s="57"/>
      <c r="E49" s="466" t="str">
        <f>IF(AND('Sch C-1'!C49="",D49=""),"",(VLOOKUP(Q49,'Sch C'!$T$10:$U$191,2,0)))</f>
        <v/>
      </c>
      <c r="F49" s="59"/>
      <c r="G49" s="59"/>
      <c r="Q49" s="455" t="str">
        <f t="shared" si="0"/>
        <v>-</v>
      </c>
    </row>
    <row r="50" spans="1:17" x14ac:dyDescent="0.25">
      <c r="A50" s="58"/>
      <c r="B50" s="60"/>
      <c r="C50" s="57"/>
      <c r="D50" s="57"/>
      <c r="E50" s="466" t="str">
        <f>IF(AND('Sch C-1'!C50="",D50=""),"",(VLOOKUP(Q50,'Sch C'!$T$10:$U$191,2,0)))</f>
        <v/>
      </c>
      <c r="F50" s="59"/>
      <c r="G50" s="59"/>
      <c r="Q50" s="455" t="str">
        <f t="shared" si="0"/>
        <v>-</v>
      </c>
    </row>
    <row r="51" spans="1:17" x14ac:dyDescent="0.25">
      <c r="A51" s="58"/>
      <c r="B51" s="60"/>
      <c r="C51" s="57"/>
      <c r="D51" s="57"/>
      <c r="E51" s="466" t="str">
        <f>IF(AND('Sch C-1'!C51="",D51=""),"",(VLOOKUP(Q51,'Sch C'!$T$10:$U$191,2,0)))</f>
        <v/>
      </c>
      <c r="F51" s="59"/>
      <c r="G51" s="59"/>
      <c r="Q51" s="455" t="str">
        <f t="shared" si="0"/>
        <v>-</v>
      </c>
    </row>
    <row r="52" spans="1:17" x14ac:dyDescent="0.25">
      <c r="A52" s="58"/>
      <c r="B52" s="60"/>
      <c r="C52" s="57"/>
      <c r="D52" s="57"/>
      <c r="E52" s="466" t="str">
        <f>IF(AND('Sch C-1'!C52="",D52=""),"",(VLOOKUP(Q52,'Sch C'!$T$10:$U$191,2,0)))</f>
        <v/>
      </c>
      <c r="F52" s="59"/>
      <c r="G52" s="59"/>
      <c r="Q52" s="455" t="str">
        <f t="shared" si="0"/>
        <v>-</v>
      </c>
    </row>
    <row r="53" spans="1:17" x14ac:dyDescent="0.25">
      <c r="A53" s="58"/>
      <c r="B53" s="60"/>
      <c r="C53" s="57"/>
      <c r="D53" s="57"/>
      <c r="E53" s="466" t="str">
        <f>IF(AND('Sch C-1'!C53="",D53=""),"",(VLOOKUP(Q53,'Sch C'!$T$10:$U$191,2,0)))</f>
        <v/>
      </c>
      <c r="F53" s="59"/>
      <c r="G53" s="59"/>
      <c r="Q53" s="455" t="str">
        <f t="shared" si="0"/>
        <v>-</v>
      </c>
    </row>
    <row r="54" spans="1:17" x14ac:dyDescent="0.25">
      <c r="A54" s="58"/>
      <c r="B54" s="60"/>
      <c r="C54" s="57"/>
      <c r="D54" s="57"/>
      <c r="E54" s="466" t="str">
        <f>IF(AND('Sch C-1'!C54="",D54=""),"",(VLOOKUP(Q54,'Sch C'!$T$10:$U$191,2,0)))</f>
        <v/>
      </c>
      <c r="F54" s="59"/>
      <c r="G54" s="59"/>
      <c r="Q54" s="455" t="str">
        <f t="shared" si="0"/>
        <v>-</v>
      </c>
    </row>
    <row r="55" spans="1:17" x14ac:dyDescent="0.25">
      <c r="A55" s="58"/>
      <c r="B55" s="60"/>
      <c r="C55" s="57"/>
      <c r="D55" s="57"/>
      <c r="E55" s="466" t="str">
        <f>IF(AND('Sch C-1'!C55="",D55=""),"",(VLOOKUP(Q55,'Sch C'!$T$10:$U$191,2,0)))</f>
        <v/>
      </c>
      <c r="F55" s="59"/>
      <c r="G55" s="59"/>
      <c r="Q55" s="455" t="str">
        <f t="shared" si="0"/>
        <v>-</v>
      </c>
    </row>
    <row r="56" spans="1:17" x14ac:dyDescent="0.25">
      <c r="A56" s="58"/>
      <c r="B56" s="60"/>
      <c r="C56" s="57"/>
      <c r="D56" s="57"/>
      <c r="E56" s="466" t="str">
        <f>IF(AND('Sch C-1'!C56="",D56=""),"",(VLOOKUP(Q56,'Sch C'!$T$10:$U$191,2,0)))</f>
        <v/>
      </c>
      <c r="F56" s="59"/>
      <c r="G56" s="59"/>
      <c r="Q56" s="455" t="str">
        <f t="shared" si="0"/>
        <v>-</v>
      </c>
    </row>
    <row r="57" spans="1:17" x14ac:dyDescent="0.25">
      <c r="A57" s="58"/>
      <c r="B57" s="60"/>
      <c r="C57" s="57"/>
      <c r="D57" s="57"/>
      <c r="E57" s="466" t="str">
        <f>IF(AND('Sch C-1'!C57="",D57=""),"",(VLOOKUP(Q57,'Sch C'!$T$10:$U$191,2,0)))</f>
        <v/>
      </c>
      <c r="F57" s="59"/>
      <c r="G57" s="59"/>
      <c r="Q57" s="455" t="str">
        <f t="shared" si="0"/>
        <v>-</v>
      </c>
    </row>
    <row r="58" spans="1:17" x14ac:dyDescent="0.25">
      <c r="A58" s="58"/>
      <c r="B58" s="60"/>
      <c r="C58" s="57"/>
      <c r="D58" s="57"/>
      <c r="E58" s="466" t="str">
        <f>IF(AND('Sch C-1'!C58="",D58=""),"",(VLOOKUP(Q58,'Sch C'!$T$10:$U$191,2,0)))</f>
        <v/>
      </c>
      <c r="F58" s="59"/>
      <c r="G58" s="59"/>
      <c r="Q58" s="455" t="str">
        <f t="shared" si="0"/>
        <v>-</v>
      </c>
    </row>
    <row r="59" spans="1:17" x14ac:dyDescent="0.25">
      <c r="A59" s="58"/>
      <c r="B59" s="60"/>
      <c r="C59" s="57"/>
      <c r="D59" s="57"/>
      <c r="E59" s="466" t="str">
        <f>IF(AND('Sch C-1'!C59="",D59=""),"",(VLOOKUP(Q59,'Sch C'!$T$10:$U$191,2,0)))</f>
        <v/>
      </c>
      <c r="F59" s="59"/>
      <c r="G59" s="59"/>
      <c r="Q59" s="455" t="str">
        <f t="shared" si="0"/>
        <v>-</v>
      </c>
    </row>
    <row r="60" spans="1:17" x14ac:dyDescent="0.25">
      <c r="A60" s="58"/>
      <c r="B60" s="60"/>
      <c r="C60" s="57"/>
      <c r="D60" s="57"/>
      <c r="E60" s="466" t="str">
        <f>IF(AND('Sch C-1'!C60="",D60=""),"",(VLOOKUP(Q60,'Sch C'!$T$10:$U$191,2,0)))</f>
        <v/>
      </c>
      <c r="F60" s="59"/>
      <c r="G60" s="59"/>
      <c r="Q60" s="455" t="str">
        <f t="shared" si="0"/>
        <v>-</v>
      </c>
    </row>
    <row r="61" spans="1:17" x14ac:dyDescent="0.25">
      <c r="A61" s="58"/>
      <c r="B61" s="60"/>
      <c r="C61" s="57"/>
      <c r="D61" s="57"/>
      <c r="E61" s="466" t="str">
        <f>IF(AND('Sch C-1'!C61="",D61=""),"",(VLOOKUP(Q61,'Sch C'!$T$10:$U$191,2,0)))</f>
        <v/>
      </c>
      <c r="F61" s="59"/>
      <c r="G61" s="59"/>
      <c r="Q61" s="455" t="str">
        <f t="shared" si="0"/>
        <v>-</v>
      </c>
    </row>
    <row r="62" spans="1:17" x14ac:dyDescent="0.25">
      <c r="A62" s="58"/>
      <c r="B62" s="60"/>
      <c r="C62" s="57"/>
      <c r="D62" s="57"/>
      <c r="E62" s="466" t="str">
        <f>IF(AND('Sch C-1'!C62="",D62=""),"",(VLOOKUP(Q62,'Sch C'!$T$10:$U$191,2,0)))</f>
        <v/>
      </c>
      <c r="F62" s="59"/>
      <c r="G62" s="59"/>
      <c r="Q62" s="455" t="str">
        <f t="shared" si="0"/>
        <v>-</v>
      </c>
    </row>
    <row r="63" spans="1:17" x14ac:dyDescent="0.25">
      <c r="A63" s="58"/>
      <c r="B63" s="60"/>
      <c r="C63" s="57"/>
      <c r="D63" s="57"/>
      <c r="E63" s="466" t="str">
        <f>IF(AND('Sch C-1'!C63="",D63=""),"",(VLOOKUP(Q63,'Sch C'!$T$10:$U$191,2,0)))</f>
        <v/>
      </c>
      <c r="F63" s="59"/>
      <c r="G63" s="59"/>
      <c r="Q63" s="455" t="str">
        <f t="shared" si="0"/>
        <v>-</v>
      </c>
    </row>
    <row r="64" spans="1:17" x14ac:dyDescent="0.25">
      <c r="A64" s="58"/>
      <c r="B64" s="60"/>
      <c r="C64" s="57"/>
      <c r="D64" s="57"/>
      <c r="E64" s="466" t="str">
        <f>IF(AND('Sch C-1'!C64="",D64=""),"",(VLOOKUP(Q64,'Sch C'!$T$10:$U$191,2,0)))</f>
        <v/>
      </c>
      <c r="F64" s="59"/>
      <c r="G64" s="59"/>
      <c r="Q64" s="455" t="str">
        <f t="shared" si="0"/>
        <v>-</v>
      </c>
    </row>
    <row r="65" spans="1:17" x14ac:dyDescent="0.25">
      <c r="A65" s="58"/>
      <c r="B65" s="60"/>
      <c r="C65" s="57"/>
      <c r="D65" s="57"/>
      <c r="E65" s="466" t="str">
        <f>IF(AND('Sch C-1'!C65="",D65=""),"",(VLOOKUP(Q65,'Sch C'!$T$10:$U$191,2,0)))</f>
        <v/>
      </c>
      <c r="F65" s="59"/>
      <c r="G65" s="59"/>
      <c r="Q65" s="455" t="str">
        <f t="shared" si="0"/>
        <v>-</v>
      </c>
    </row>
    <row r="66" spans="1:17" x14ac:dyDescent="0.25">
      <c r="A66" s="58"/>
      <c r="B66" s="60"/>
      <c r="C66" s="57"/>
      <c r="D66" s="57"/>
      <c r="E66" s="466" t="str">
        <f>IF(AND('Sch C-1'!C66="",D66=""),"",(VLOOKUP(Q66,'Sch C'!$T$10:$U$191,2,0)))</f>
        <v/>
      </c>
      <c r="F66" s="59"/>
      <c r="G66" s="59"/>
      <c r="Q66" s="455" t="str">
        <f t="shared" si="0"/>
        <v>-</v>
      </c>
    </row>
    <row r="67" spans="1:17" x14ac:dyDescent="0.25">
      <c r="A67" s="58"/>
      <c r="B67" s="60"/>
      <c r="C67" s="57"/>
      <c r="D67" s="57"/>
      <c r="E67" s="466" t="str">
        <f>IF(AND('Sch C-1'!C67="",D67=""),"",(VLOOKUP(Q67,'Sch C'!$T$10:$U$191,2,0)))</f>
        <v/>
      </c>
      <c r="F67" s="59"/>
      <c r="G67" s="59"/>
      <c r="Q67" s="455" t="str">
        <f t="shared" si="0"/>
        <v>-</v>
      </c>
    </row>
    <row r="68" spans="1:17" x14ac:dyDescent="0.25">
      <c r="A68" s="58"/>
      <c r="B68" s="60"/>
      <c r="C68" s="57"/>
      <c r="D68" s="57"/>
      <c r="E68" s="466" t="str">
        <f>IF(AND('Sch C-1'!C68="",D68=""),"",(VLOOKUP(Q68,'Sch C'!$T$10:$U$191,2,0)))</f>
        <v/>
      </c>
      <c r="F68" s="59"/>
      <c r="G68" s="59"/>
      <c r="Q68" s="455" t="str">
        <f t="shared" si="0"/>
        <v>-</v>
      </c>
    </row>
    <row r="69" spans="1:17" x14ac:dyDescent="0.25">
      <c r="A69" s="58"/>
      <c r="B69" s="60"/>
      <c r="C69" s="57"/>
      <c r="D69" s="57"/>
      <c r="E69" s="466" t="str">
        <f>IF(AND('Sch C-1'!C69="",D69=""),"",(VLOOKUP(Q69,'Sch C'!$T$10:$U$191,2,0)))</f>
        <v/>
      </c>
      <c r="F69" s="59"/>
      <c r="G69" s="59"/>
      <c r="Q69" s="455" t="str">
        <f t="shared" si="0"/>
        <v>-</v>
      </c>
    </row>
    <row r="70" spans="1:17" x14ac:dyDescent="0.25">
      <c r="A70" s="58"/>
      <c r="B70" s="60"/>
      <c r="C70" s="57"/>
      <c r="D70" s="57"/>
      <c r="E70" s="466" t="str">
        <f>IF(AND('Sch C-1'!C70="",D70=""),"",(VLOOKUP(Q70,'Sch C'!$T$10:$U$191,2,0)))</f>
        <v/>
      </c>
      <c r="F70" s="59"/>
      <c r="G70" s="59"/>
      <c r="Q70" s="455" t="str">
        <f t="shared" si="0"/>
        <v>-</v>
      </c>
    </row>
    <row r="71" spans="1:17" x14ac:dyDescent="0.25">
      <c r="A71" s="58"/>
      <c r="B71" s="60"/>
      <c r="C71" s="57"/>
      <c r="D71" s="57"/>
      <c r="E71" s="466" t="str">
        <f>IF(AND('Sch C-1'!C71="",D71=""),"",(VLOOKUP(Q71,'Sch C'!$T$10:$U$191,2,0)))</f>
        <v/>
      </c>
      <c r="F71" s="59"/>
      <c r="G71" s="59"/>
      <c r="Q71" s="455" t="str">
        <f t="shared" si="0"/>
        <v>-</v>
      </c>
    </row>
    <row r="72" spans="1:17" x14ac:dyDescent="0.25">
      <c r="A72" s="58"/>
      <c r="B72" s="60"/>
      <c r="C72" s="57"/>
      <c r="D72" s="57"/>
      <c r="E72" s="466" t="str">
        <f>IF(AND('Sch C-1'!C72="",D72=""),"",(VLOOKUP(Q72,'Sch C'!$T$10:$U$191,2,0)))</f>
        <v/>
      </c>
      <c r="F72" s="59"/>
      <c r="G72" s="59"/>
      <c r="Q72" s="455" t="str">
        <f t="shared" si="0"/>
        <v>-</v>
      </c>
    </row>
    <row r="73" spans="1:17" x14ac:dyDescent="0.25">
      <c r="A73" s="58"/>
      <c r="B73" s="60"/>
      <c r="C73" s="57"/>
      <c r="D73" s="57"/>
      <c r="E73" s="466" t="str">
        <f>IF(AND('Sch C-1'!C73="",D73=""),"",(VLOOKUP(Q73,'Sch C'!$T$10:$U$191,2,0)))</f>
        <v/>
      </c>
      <c r="F73" s="59"/>
      <c r="G73" s="59"/>
      <c r="Q73" s="455" t="str">
        <f t="shared" si="0"/>
        <v>-</v>
      </c>
    </row>
    <row r="74" spans="1:17" x14ac:dyDescent="0.25">
      <c r="A74" s="58"/>
      <c r="B74" s="60"/>
      <c r="C74" s="57"/>
      <c r="D74" s="57"/>
      <c r="E74" s="466" t="str">
        <f>IF(AND('Sch C-1'!C74="",D74=""),"",(VLOOKUP(Q74,'Sch C'!$T$10:$U$191,2,0)))</f>
        <v/>
      </c>
      <c r="F74" s="59"/>
      <c r="G74" s="59"/>
      <c r="Q74" s="455" t="str">
        <f t="shared" si="0"/>
        <v>-</v>
      </c>
    </row>
    <row r="75" spans="1:17" x14ac:dyDescent="0.25">
      <c r="A75" s="58"/>
      <c r="B75" s="60"/>
      <c r="C75" s="57"/>
      <c r="D75" s="57"/>
      <c r="E75" s="466" t="str">
        <f>IF(AND('Sch C-1'!C75="",D75=""),"",(VLOOKUP(Q75,'Sch C'!$T$10:$U$191,2,0)))</f>
        <v/>
      </c>
      <c r="F75" s="59"/>
      <c r="G75" s="59"/>
      <c r="Q75" s="455" t="str">
        <f t="shared" si="0"/>
        <v>-</v>
      </c>
    </row>
    <row r="76" spans="1:17" x14ac:dyDescent="0.25">
      <c r="A76" s="58"/>
      <c r="B76" s="60"/>
      <c r="C76" s="57"/>
      <c r="D76" s="57"/>
      <c r="E76" s="466" t="str">
        <f>IF(AND('Sch C-1'!C76="",D76=""),"",(VLOOKUP(Q76,'Sch C'!$T$10:$U$191,2,0)))</f>
        <v/>
      </c>
      <c r="F76" s="59"/>
      <c r="G76" s="59"/>
      <c r="Q76" s="455" t="str">
        <f t="shared" si="0"/>
        <v>-</v>
      </c>
    </row>
    <row r="77" spans="1:17" x14ac:dyDescent="0.25">
      <c r="A77" s="58"/>
      <c r="B77" s="60"/>
      <c r="C77" s="57"/>
      <c r="D77" s="57"/>
      <c r="E77" s="466" t="str">
        <f>IF(AND('Sch C-1'!C77="",D77=""),"",(VLOOKUP(Q77,'Sch C'!$T$10:$U$191,2,0)))</f>
        <v/>
      </c>
      <c r="F77" s="59"/>
      <c r="G77" s="59"/>
      <c r="Q77" s="455" t="str">
        <f t="shared" si="0"/>
        <v>-</v>
      </c>
    </row>
    <row r="78" spans="1:17" x14ac:dyDescent="0.25">
      <c r="A78" s="58"/>
      <c r="B78" s="60"/>
      <c r="C78" s="57"/>
      <c r="D78" s="57"/>
      <c r="E78" s="466" t="str">
        <f>IF(AND('Sch C-1'!C78="",D78=""),"",(VLOOKUP(Q78,'Sch C'!$T$10:$U$191,2,0)))</f>
        <v/>
      </c>
      <c r="F78" s="59"/>
      <c r="G78" s="59"/>
      <c r="Q78" s="455" t="str">
        <f t="shared" ref="Q78:Q141" si="2">C78&amp;"-"&amp;D78</f>
        <v>-</v>
      </c>
    </row>
    <row r="79" spans="1:17" x14ac:dyDescent="0.25">
      <c r="A79" s="58"/>
      <c r="B79" s="60"/>
      <c r="C79" s="57"/>
      <c r="D79" s="57"/>
      <c r="E79" s="466" t="str">
        <f>IF(AND('Sch C-1'!C79="",D79=""),"",(VLOOKUP(Q79,'Sch C'!$T$10:$U$191,2,0)))</f>
        <v/>
      </c>
      <c r="F79" s="59"/>
      <c r="G79" s="59"/>
      <c r="Q79" s="455" t="str">
        <f t="shared" si="2"/>
        <v>-</v>
      </c>
    </row>
    <row r="80" spans="1:17" x14ac:dyDescent="0.25">
      <c r="A80" s="58"/>
      <c r="B80" s="60"/>
      <c r="C80" s="57"/>
      <c r="D80" s="57"/>
      <c r="E80" s="466" t="str">
        <f>IF(AND('Sch C-1'!C80="",D80=""),"",(VLOOKUP(Q80,'Sch C'!$T$10:$U$191,2,0)))</f>
        <v/>
      </c>
      <c r="F80" s="59"/>
      <c r="G80" s="59"/>
      <c r="Q80" s="455" t="str">
        <f t="shared" si="2"/>
        <v>-</v>
      </c>
    </row>
    <row r="81" spans="1:17" x14ac:dyDescent="0.25">
      <c r="A81" s="58"/>
      <c r="B81" s="60"/>
      <c r="C81" s="57"/>
      <c r="D81" s="57"/>
      <c r="E81" s="466" t="str">
        <f>IF(AND('Sch C-1'!C81="",D81=""),"",(VLOOKUP(Q81,'Sch C'!$T$10:$U$191,2,0)))</f>
        <v/>
      </c>
      <c r="F81" s="59"/>
      <c r="G81" s="59"/>
      <c r="Q81" s="455" t="str">
        <f t="shared" si="2"/>
        <v>-</v>
      </c>
    </row>
    <row r="82" spans="1:17" x14ac:dyDescent="0.25">
      <c r="A82" s="58"/>
      <c r="B82" s="248"/>
      <c r="C82" s="174"/>
      <c r="D82" s="174"/>
      <c r="E82" s="466" t="str">
        <f>IF(AND('Sch C-1'!C82="",D82=""),"",(VLOOKUP(Q82,'Sch C'!$T$10:$U$191,2,0)))</f>
        <v/>
      </c>
      <c r="F82" s="59"/>
      <c r="G82" s="59"/>
      <c r="Q82" s="455" t="str">
        <f t="shared" si="2"/>
        <v>-</v>
      </c>
    </row>
    <row r="83" spans="1:17" x14ac:dyDescent="0.25">
      <c r="A83" s="58"/>
      <c r="B83" s="60"/>
      <c r="C83" s="57"/>
      <c r="D83" s="57"/>
      <c r="E83" s="466" t="str">
        <f>IF(AND('Sch C-1'!C83="",D83=""),"",(VLOOKUP(Q83,'Sch C'!$T$10:$U$191,2,0)))</f>
        <v/>
      </c>
      <c r="F83" s="59"/>
      <c r="G83" s="59"/>
      <c r="Q83" s="455" t="str">
        <f t="shared" si="2"/>
        <v>-</v>
      </c>
    </row>
    <row r="84" spans="1:17" x14ac:dyDescent="0.25">
      <c r="A84" s="58"/>
      <c r="B84" s="60"/>
      <c r="C84" s="57"/>
      <c r="D84" s="57"/>
      <c r="E84" s="466" t="str">
        <f>IF(AND('Sch C-1'!C84="",D84=""),"",(VLOOKUP(Q84,'Sch C'!$T$10:$U$191,2,0)))</f>
        <v/>
      </c>
      <c r="F84" s="59"/>
      <c r="G84" s="59"/>
      <c r="Q84" s="455" t="str">
        <f t="shared" si="2"/>
        <v>-</v>
      </c>
    </row>
    <row r="85" spans="1:17" x14ac:dyDescent="0.25">
      <c r="A85" s="58"/>
      <c r="B85" s="60"/>
      <c r="C85" s="57"/>
      <c r="D85" s="57"/>
      <c r="E85" s="466" t="str">
        <f>IF(AND('Sch C-1'!C85="",D85=""),"",(VLOOKUP(Q85,'Sch C'!$T$10:$U$191,2,0)))</f>
        <v/>
      </c>
      <c r="F85" s="59"/>
      <c r="G85" s="59"/>
      <c r="Q85" s="455" t="str">
        <f t="shared" si="2"/>
        <v>-</v>
      </c>
    </row>
    <row r="86" spans="1:17" x14ac:dyDescent="0.25">
      <c r="A86" s="58"/>
      <c r="B86" s="60"/>
      <c r="C86" s="57"/>
      <c r="D86" s="57"/>
      <c r="E86" s="466" t="str">
        <f>IF(AND('Sch C-1'!C86="",D86=""),"",(VLOOKUP(Q86,'Sch C'!$T$10:$U$191,2,0)))</f>
        <v/>
      </c>
      <c r="F86" s="59"/>
      <c r="G86" s="59"/>
      <c r="Q86" s="455" t="str">
        <f t="shared" si="2"/>
        <v>-</v>
      </c>
    </row>
    <row r="87" spans="1:17" x14ac:dyDescent="0.25">
      <c r="A87" s="58"/>
      <c r="B87" s="60"/>
      <c r="C87" s="57"/>
      <c r="D87" s="57"/>
      <c r="E87" s="466" t="str">
        <f>IF(AND('Sch C-1'!C87="",D87=""),"",(VLOOKUP(Q87,'Sch C'!$T$10:$U$191,2,0)))</f>
        <v/>
      </c>
      <c r="F87" s="59"/>
      <c r="G87" s="59"/>
      <c r="Q87" s="455" t="str">
        <f t="shared" si="2"/>
        <v>-</v>
      </c>
    </row>
    <row r="88" spans="1:17" x14ac:dyDescent="0.25">
      <c r="A88" s="58"/>
      <c r="B88" s="60"/>
      <c r="C88" s="57"/>
      <c r="D88" s="57"/>
      <c r="E88" s="466" t="str">
        <f>IF(AND('Sch C-1'!C88="",D88=""),"",(VLOOKUP(Q88,'Sch C'!$T$10:$U$191,2,0)))</f>
        <v/>
      </c>
      <c r="F88" s="59"/>
      <c r="G88" s="59"/>
      <c r="Q88" s="455" t="str">
        <f t="shared" si="2"/>
        <v>-</v>
      </c>
    </row>
    <row r="89" spans="1:17" x14ac:dyDescent="0.25">
      <c r="A89" s="58"/>
      <c r="B89" s="60"/>
      <c r="C89" s="57"/>
      <c r="D89" s="57"/>
      <c r="E89" s="466" t="str">
        <f>IF(AND('Sch C-1'!C89="",D89=""),"",(VLOOKUP(Q89,'Sch C'!$T$10:$U$191,2,0)))</f>
        <v/>
      </c>
      <c r="F89" s="59"/>
      <c r="G89" s="59"/>
      <c r="Q89" s="455" t="str">
        <f t="shared" si="2"/>
        <v>-</v>
      </c>
    </row>
    <row r="90" spans="1:17" x14ac:dyDescent="0.25">
      <c r="A90" s="58"/>
      <c r="B90" s="60"/>
      <c r="C90" s="57"/>
      <c r="D90" s="57"/>
      <c r="E90" s="466" t="str">
        <f>IF(AND('Sch C-1'!C90="",D90=""),"",(VLOOKUP(Q90,'Sch C'!$T$10:$U$191,2,0)))</f>
        <v/>
      </c>
      <c r="F90" s="59"/>
      <c r="G90" s="59"/>
      <c r="Q90" s="455" t="str">
        <f t="shared" si="2"/>
        <v>-</v>
      </c>
    </row>
    <row r="91" spans="1:17" x14ac:dyDescent="0.25">
      <c r="A91" s="58"/>
      <c r="B91" s="60"/>
      <c r="C91" s="57"/>
      <c r="D91" s="57"/>
      <c r="E91" s="466" t="str">
        <f>IF(AND('Sch C-1'!C91="",D91=""),"",(VLOOKUP(Q91,'Sch C'!$T$10:$U$191,2,0)))</f>
        <v/>
      </c>
      <c r="F91" s="59"/>
      <c r="G91" s="59"/>
      <c r="Q91" s="455" t="str">
        <f t="shared" si="2"/>
        <v>-</v>
      </c>
    </row>
    <row r="92" spans="1:17" x14ac:dyDescent="0.25">
      <c r="A92" s="58"/>
      <c r="B92" s="60"/>
      <c r="C92" s="57"/>
      <c r="D92" s="57"/>
      <c r="E92" s="466" t="str">
        <f>IF(AND('Sch C-1'!C92="",D92=""),"",(VLOOKUP(Q92,'Sch C'!$T$10:$U$191,2,0)))</f>
        <v/>
      </c>
      <c r="F92" s="59"/>
      <c r="G92" s="59"/>
      <c r="Q92" s="455" t="str">
        <f t="shared" si="2"/>
        <v>-</v>
      </c>
    </row>
    <row r="93" spans="1:17" x14ac:dyDescent="0.25">
      <c r="A93" s="58"/>
      <c r="B93" s="60"/>
      <c r="C93" s="57"/>
      <c r="D93" s="57"/>
      <c r="E93" s="466" t="str">
        <f>IF(AND('Sch C-1'!C93="",D93=""),"",(VLOOKUP(Q93,'Sch C'!$T$10:$U$191,2,0)))</f>
        <v/>
      </c>
      <c r="F93" s="59"/>
      <c r="G93" s="59"/>
      <c r="Q93" s="455" t="str">
        <f t="shared" si="2"/>
        <v>-</v>
      </c>
    </row>
    <row r="94" spans="1:17" x14ac:dyDescent="0.25">
      <c r="A94" s="58"/>
      <c r="B94" s="60"/>
      <c r="C94" s="57"/>
      <c r="D94" s="57"/>
      <c r="E94" s="466" t="str">
        <f>IF(AND('Sch C-1'!C94="",D94=""),"",(VLOOKUP(Q94,'Sch C'!$T$10:$U$191,2,0)))</f>
        <v/>
      </c>
      <c r="F94" s="59"/>
      <c r="G94" s="59"/>
      <c r="Q94" s="455" t="str">
        <f t="shared" si="2"/>
        <v>-</v>
      </c>
    </row>
    <row r="95" spans="1:17" x14ac:dyDescent="0.25">
      <c r="A95" s="58"/>
      <c r="B95" s="60"/>
      <c r="C95" s="57"/>
      <c r="D95" s="57"/>
      <c r="E95" s="466" t="str">
        <f>IF(AND('Sch C-1'!C95="",D95=""),"",(VLOOKUP(Q95,'Sch C'!$T$10:$U$191,2,0)))</f>
        <v/>
      </c>
      <c r="F95" s="59"/>
      <c r="G95" s="59"/>
      <c r="Q95" s="455" t="str">
        <f t="shared" si="2"/>
        <v>-</v>
      </c>
    </row>
    <row r="96" spans="1:17" x14ac:dyDescent="0.25">
      <c r="A96" s="58"/>
      <c r="B96" s="60"/>
      <c r="C96" s="57"/>
      <c r="D96" s="57"/>
      <c r="E96" s="466" t="str">
        <f>IF(AND('Sch C-1'!C96="",D96=""),"",(VLOOKUP(Q96,'Sch C'!$T$10:$U$191,2,0)))</f>
        <v/>
      </c>
      <c r="F96" s="59"/>
      <c r="G96" s="59"/>
      <c r="Q96" s="455" t="str">
        <f t="shared" si="2"/>
        <v>-</v>
      </c>
    </row>
    <row r="97" spans="1:17" x14ac:dyDescent="0.25">
      <c r="A97" s="58"/>
      <c r="B97" s="60"/>
      <c r="C97" s="57"/>
      <c r="D97" s="57"/>
      <c r="E97" s="466" t="str">
        <f>IF(AND('Sch C-1'!C97="",D97=""),"",(VLOOKUP(Q97,'Sch C'!$T$10:$U$191,2,0)))</f>
        <v/>
      </c>
      <c r="F97" s="59"/>
      <c r="G97" s="59"/>
      <c r="Q97" s="455" t="str">
        <f t="shared" si="2"/>
        <v>-</v>
      </c>
    </row>
    <row r="98" spans="1:17" x14ac:dyDescent="0.25">
      <c r="A98" s="58"/>
      <c r="B98" s="60"/>
      <c r="C98" s="57"/>
      <c r="D98" s="57"/>
      <c r="E98" s="466" t="str">
        <f>IF(AND('Sch C-1'!C98="",D98=""),"",(VLOOKUP(Q98,'Sch C'!$T$10:$U$191,2,0)))</f>
        <v/>
      </c>
      <c r="F98" s="59"/>
      <c r="G98" s="59"/>
      <c r="Q98" s="455" t="str">
        <f t="shared" si="2"/>
        <v>-</v>
      </c>
    </row>
    <row r="99" spans="1:17" x14ac:dyDescent="0.25">
      <c r="A99" s="58"/>
      <c r="B99" s="60"/>
      <c r="C99" s="57"/>
      <c r="D99" s="57"/>
      <c r="E99" s="466" t="str">
        <f>IF(AND('Sch C-1'!C99="",D99=""),"",(VLOOKUP(Q99,'Sch C'!$T$10:$U$191,2,0)))</f>
        <v/>
      </c>
      <c r="F99" s="59"/>
      <c r="G99" s="59"/>
      <c r="Q99" s="455" t="str">
        <f t="shared" si="2"/>
        <v>-</v>
      </c>
    </row>
    <row r="100" spans="1:17" x14ac:dyDescent="0.25">
      <c r="A100" s="58"/>
      <c r="B100" s="60"/>
      <c r="C100" s="57"/>
      <c r="D100" s="57"/>
      <c r="E100" s="466" t="str">
        <f>IF(AND('Sch C-1'!C100="",D100=""),"",(VLOOKUP(Q100,'Sch C'!$T$10:$U$191,2,0)))</f>
        <v/>
      </c>
      <c r="F100" s="59"/>
      <c r="G100" s="59"/>
      <c r="Q100" s="455" t="str">
        <f t="shared" si="2"/>
        <v>-</v>
      </c>
    </row>
    <row r="101" spans="1:17" x14ac:dyDescent="0.25">
      <c r="A101" s="58"/>
      <c r="B101" s="60"/>
      <c r="C101" s="57"/>
      <c r="D101" s="57"/>
      <c r="E101" s="466" t="str">
        <f>IF(AND('Sch C-1'!C101="",D101=""),"",(VLOOKUP(Q101,'Sch C'!$T$10:$U$191,2,0)))</f>
        <v/>
      </c>
      <c r="F101" s="59"/>
      <c r="G101" s="59"/>
      <c r="Q101" s="455" t="str">
        <f t="shared" si="2"/>
        <v>-</v>
      </c>
    </row>
    <row r="102" spans="1:17" x14ac:dyDescent="0.25">
      <c r="A102" s="58"/>
      <c r="B102" s="60"/>
      <c r="C102" s="57"/>
      <c r="D102" s="57"/>
      <c r="E102" s="466" t="str">
        <f>IF(AND('Sch C-1'!C102="",D102=""),"",(VLOOKUP(Q102,'Sch C'!$T$10:$U$191,2,0)))</f>
        <v/>
      </c>
      <c r="F102" s="59"/>
      <c r="G102" s="59"/>
      <c r="Q102" s="455" t="str">
        <f t="shared" si="2"/>
        <v>-</v>
      </c>
    </row>
    <row r="103" spans="1:17" x14ac:dyDescent="0.25">
      <c r="A103" s="58"/>
      <c r="B103" s="60"/>
      <c r="C103" s="57"/>
      <c r="D103" s="57"/>
      <c r="E103" s="466" t="str">
        <f>IF(AND('Sch C-1'!C103="",D103=""),"",(VLOOKUP(Q103,'Sch C'!$T$10:$U$191,2,0)))</f>
        <v/>
      </c>
      <c r="F103" s="59"/>
      <c r="G103" s="59"/>
      <c r="Q103" s="455" t="str">
        <f t="shared" si="2"/>
        <v>-</v>
      </c>
    </row>
    <row r="104" spans="1:17" x14ac:dyDescent="0.25">
      <c r="A104" s="58"/>
      <c r="B104" s="60"/>
      <c r="C104" s="57"/>
      <c r="D104" s="57"/>
      <c r="E104" s="466" t="str">
        <f>IF(AND('Sch C-1'!C104="",D104=""),"",(VLOOKUP(Q104,'Sch C'!$T$10:$U$191,2,0)))</f>
        <v/>
      </c>
      <c r="F104" s="59"/>
      <c r="G104" s="59"/>
      <c r="Q104" s="455" t="str">
        <f t="shared" si="2"/>
        <v>-</v>
      </c>
    </row>
    <row r="105" spans="1:17" x14ac:dyDescent="0.25">
      <c r="A105" s="58"/>
      <c r="B105" s="60"/>
      <c r="C105" s="57"/>
      <c r="D105" s="57"/>
      <c r="E105" s="466" t="str">
        <f>IF(AND('Sch C-1'!C105="",D105=""),"",(VLOOKUP(Q105,'Sch C'!$T$10:$U$191,2,0)))</f>
        <v/>
      </c>
      <c r="F105" s="59"/>
      <c r="G105" s="59"/>
      <c r="Q105" s="455" t="str">
        <f t="shared" si="2"/>
        <v>-</v>
      </c>
    </row>
    <row r="106" spans="1:17" x14ac:dyDescent="0.25">
      <c r="A106" s="58"/>
      <c r="B106" s="60"/>
      <c r="C106" s="57"/>
      <c r="D106" s="57"/>
      <c r="E106" s="466" t="str">
        <f>IF(AND('Sch C-1'!C106="",D106=""),"",(VLOOKUP(Q106,'Sch C'!$T$10:$U$191,2,0)))</f>
        <v/>
      </c>
      <c r="F106" s="59"/>
      <c r="G106" s="59"/>
      <c r="Q106" s="455" t="str">
        <f t="shared" si="2"/>
        <v>-</v>
      </c>
    </row>
    <row r="107" spans="1:17" x14ac:dyDescent="0.25">
      <c r="A107" s="58"/>
      <c r="B107" s="60"/>
      <c r="C107" s="57"/>
      <c r="D107" s="57"/>
      <c r="E107" s="466" t="str">
        <f>IF(AND('Sch C-1'!C107="",D107=""),"",(VLOOKUP(Q107,'Sch C'!$T$10:$U$191,2,0)))</f>
        <v/>
      </c>
      <c r="F107" s="59"/>
      <c r="G107" s="59"/>
      <c r="Q107" s="455" t="str">
        <f t="shared" si="2"/>
        <v>-</v>
      </c>
    </row>
    <row r="108" spans="1:17" x14ac:dyDescent="0.25">
      <c r="A108" s="58"/>
      <c r="B108" s="60"/>
      <c r="C108" s="57"/>
      <c r="D108" s="57"/>
      <c r="E108" s="466" t="str">
        <f>IF(AND('Sch C-1'!C108="",D108=""),"",(VLOOKUP(Q108,'Sch C'!$T$10:$U$191,2,0)))</f>
        <v/>
      </c>
      <c r="F108" s="59"/>
      <c r="G108" s="59"/>
      <c r="Q108" s="455" t="str">
        <f t="shared" si="2"/>
        <v>-</v>
      </c>
    </row>
    <row r="109" spans="1:17" x14ac:dyDescent="0.25">
      <c r="A109" s="58"/>
      <c r="B109" s="60"/>
      <c r="C109" s="57"/>
      <c r="D109" s="57"/>
      <c r="E109" s="466" t="str">
        <f>IF(AND('Sch C-1'!C109="",D109=""),"",(VLOOKUP(Q109,'Sch C'!$T$10:$U$191,2,0)))</f>
        <v/>
      </c>
      <c r="F109" s="59"/>
      <c r="G109" s="59"/>
      <c r="Q109" s="455" t="str">
        <f t="shared" si="2"/>
        <v>-</v>
      </c>
    </row>
    <row r="110" spans="1:17" x14ac:dyDescent="0.25">
      <c r="A110" s="58"/>
      <c r="B110" s="60"/>
      <c r="C110" s="57"/>
      <c r="D110" s="57"/>
      <c r="E110" s="466" t="str">
        <f>IF(AND('Sch C-1'!C110="",D110=""),"",(VLOOKUP(Q110,'Sch C'!$T$10:$U$191,2,0)))</f>
        <v/>
      </c>
      <c r="F110" s="59"/>
      <c r="G110" s="59"/>
      <c r="Q110" s="455" t="str">
        <f t="shared" si="2"/>
        <v>-</v>
      </c>
    </row>
    <row r="111" spans="1:17" x14ac:dyDescent="0.25">
      <c r="A111" s="58"/>
      <c r="B111" s="60"/>
      <c r="C111" s="57"/>
      <c r="D111" s="57"/>
      <c r="E111" s="466" t="str">
        <f>IF(AND('Sch C-1'!C111="",D111=""),"",(VLOOKUP(Q111,'Sch C'!$T$10:$U$191,2,0)))</f>
        <v/>
      </c>
      <c r="F111" s="59"/>
      <c r="G111" s="59"/>
      <c r="Q111" s="455" t="str">
        <f t="shared" si="2"/>
        <v>-</v>
      </c>
    </row>
    <row r="112" spans="1:17" x14ac:dyDescent="0.25">
      <c r="A112" s="58"/>
      <c r="B112" s="60"/>
      <c r="C112" s="57"/>
      <c r="D112" s="57"/>
      <c r="E112" s="466" t="str">
        <f>IF(AND('Sch C-1'!C112="",D112=""),"",(VLOOKUP(Q112,'Sch C'!$T$10:$U$191,2,0)))</f>
        <v/>
      </c>
      <c r="F112" s="59"/>
      <c r="G112" s="59"/>
      <c r="Q112" s="455" t="str">
        <f t="shared" si="2"/>
        <v>-</v>
      </c>
    </row>
    <row r="113" spans="1:17" x14ac:dyDescent="0.25">
      <c r="A113" s="58"/>
      <c r="B113" s="60"/>
      <c r="C113" s="57"/>
      <c r="D113" s="57"/>
      <c r="E113" s="466" t="str">
        <f>IF(AND('Sch C-1'!C113="",D113=""),"",(VLOOKUP(Q113,'Sch C'!$T$10:$U$191,2,0)))</f>
        <v/>
      </c>
      <c r="F113" s="59"/>
      <c r="G113" s="59"/>
      <c r="Q113" s="455" t="str">
        <f t="shared" si="2"/>
        <v>-</v>
      </c>
    </row>
    <row r="114" spans="1:17" x14ac:dyDescent="0.25">
      <c r="A114" s="58"/>
      <c r="B114" s="60"/>
      <c r="C114" s="57"/>
      <c r="D114" s="57"/>
      <c r="E114" s="466" t="str">
        <f>IF(AND('Sch C-1'!C114="",D114=""),"",(VLOOKUP(Q114,'Sch C'!$T$10:$U$191,2,0)))</f>
        <v/>
      </c>
      <c r="F114" s="59"/>
      <c r="G114" s="59"/>
      <c r="Q114" s="455" t="str">
        <f t="shared" si="2"/>
        <v>-</v>
      </c>
    </row>
    <row r="115" spans="1:17" x14ac:dyDescent="0.25">
      <c r="A115" s="58"/>
      <c r="B115" s="60"/>
      <c r="C115" s="57"/>
      <c r="D115" s="57"/>
      <c r="E115" s="466" t="str">
        <f>IF(AND('Sch C-1'!C115="",D115=""),"",(VLOOKUP(Q115,'Sch C'!$T$10:$U$191,2,0)))</f>
        <v/>
      </c>
      <c r="F115" s="59"/>
      <c r="G115" s="59"/>
      <c r="Q115" s="455" t="str">
        <f t="shared" si="2"/>
        <v>-</v>
      </c>
    </row>
    <row r="116" spans="1:17" x14ac:dyDescent="0.25">
      <c r="A116" s="58"/>
      <c r="B116" s="60"/>
      <c r="C116" s="57"/>
      <c r="D116" s="57"/>
      <c r="E116" s="466" t="str">
        <f>IF(AND('Sch C-1'!C116="",D116=""),"",(VLOOKUP(Q116,'Sch C'!$T$10:$U$191,2,0)))</f>
        <v/>
      </c>
      <c r="F116" s="59"/>
      <c r="G116" s="59"/>
      <c r="Q116" s="455" t="str">
        <f t="shared" si="2"/>
        <v>-</v>
      </c>
    </row>
    <row r="117" spans="1:17" x14ac:dyDescent="0.25">
      <c r="A117" s="58"/>
      <c r="B117" s="60"/>
      <c r="C117" s="57"/>
      <c r="D117" s="57"/>
      <c r="E117" s="466" t="str">
        <f>IF(AND('Sch C-1'!C117="",D117=""),"",(VLOOKUP(Q117,'Sch C'!$T$10:$U$191,2,0)))</f>
        <v/>
      </c>
      <c r="F117" s="59"/>
      <c r="G117" s="59"/>
      <c r="Q117" s="455" t="str">
        <f t="shared" si="2"/>
        <v>-</v>
      </c>
    </row>
    <row r="118" spans="1:17" x14ac:dyDescent="0.25">
      <c r="A118" s="58"/>
      <c r="B118" s="60"/>
      <c r="C118" s="57"/>
      <c r="D118" s="57"/>
      <c r="E118" s="466" t="str">
        <f>IF(AND('Sch C-1'!C118="",D118=""),"",(VLOOKUP(Q118,'Sch C'!$T$10:$U$191,2,0)))</f>
        <v/>
      </c>
      <c r="F118" s="59"/>
      <c r="G118" s="59"/>
      <c r="Q118" s="455" t="str">
        <f t="shared" si="2"/>
        <v>-</v>
      </c>
    </row>
    <row r="119" spans="1:17" x14ac:dyDescent="0.25">
      <c r="A119" s="58"/>
      <c r="B119" s="60"/>
      <c r="C119" s="57"/>
      <c r="D119" s="57"/>
      <c r="E119" s="466" t="str">
        <f>IF(AND('Sch C-1'!C119="",D119=""),"",(VLOOKUP(Q119,'Sch C'!$T$10:$U$191,2,0)))</f>
        <v/>
      </c>
      <c r="F119" s="59"/>
      <c r="G119" s="59"/>
      <c r="Q119" s="455" t="str">
        <f t="shared" si="2"/>
        <v>-</v>
      </c>
    </row>
    <row r="120" spans="1:17" x14ac:dyDescent="0.25">
      <c r="A120" s="58"/>
      <c r="B120" s="60"/>
      <c r="C120" s="57"/>
      <c r="D120" s="57"/>
      <c r="E120" s="466" t="str">
        <f>IF(AND('Sch C-1'!C120="",D120=""),"",(VLOOKUP(Q120,'Sch C'!$T$10:$U$191,2,0)))</f>
        <v/>
      </c>
      <c r="F120" s="59"/>
      <c r="G120" s="59"/>
      <c r="Q120" s="455" t="str">
        <f t="shared" si="2"/>
        <v>-</v>
      </c>
    </row>
    <row r="121" spans="1:17" x14ac:dyDescent="0.25">
      <c r="A121" s="58"/>
      <c r="B121" s="60"/>
      <c r="C121" s="57"/>
      <c r="D121" s="57"/>
      <c r="E121" s="466" t="str">
        <f>IF(AND('Sch C-1'!C121="",D121=""),"",(VLOOKUP(Q121,'Sch C'!$T$10:$U$191,2,0)))</f>
        <v/>
      </c>
      <c r="F121" s="59"/>
      <c r="G121" s="59"/>
      <c r="Q121" s="455" t="str">
        <f t="shared" si="2"/>
        <v>-</v>
      </c>
    </row>
    <row r="122" spans="1:17" x14ac:dyDescent="0.25">
      <c r="A122" s="58"/>
      <c r="B122" s="60"/>
      <c r="C122" s="57"/>
      <c r="D122" s="57"/>
      <c r="E122" s="466" t="str">
        <f>IF(AND('Sch C-1'!C122="",D122=""),"",(VLOOKUP(Q122,'Sch C'!$T$10:$U$191,2,0)))</f>
        <v/>
      </c>
      <c r="F122" s="59"/>
      <c r="G122" s="59"/>
      <c r="Q122" s="455" t="str">
        <f t="shared" si="2"/>
        <v>-</v>
      </c>
    </row>
    <row r="123" spans="1:17" x14ac:dyDescent="0.25">
      <c r="A123" s="58"/>
      <c r="B123" s="60"/>
      <c r="C123" s="57"/>
      <c r="D123" s="57"/>
      <c r="E123" s="466" t="str">
        <f>IF(AND('Sch C-1'!C123="",D123=""),"",(VLOOKUP(Q123,'Sch C'!$T$10:$U$191,2,0)))</f>
        <v/>
      </c>
      <c r="F123" s="59"/>
      <c r="G123" s="59"/>
      <c r="Q123" s="455" t="str">
        <f t="shared" si="2"/>
        <v>-</v>
      </c>
    </row>
    <row r="124" spans="1:17" x14ac:dyDescent="0.25">
      <c r="A124" s="58"/>
      <c r="B124" s="60"/>
      <c r="C124" s="57"/>
      <c r="D124" s="57"/>
      <c r="E124" s="466" t="str">
        <f>IF(AND('Sch C-1'!C124="",D124=""),"",(VLOOKUP(Q124,'Sch C'!$T$10:$U$191,2,0)))</f>
        <v/>
      </c>
      <c r="F124" s="59"/>
      <c r="G124" s="59"/>
      <c r="Q124" s="455" t="str">
        <f t="shared" si="2"/>
        <v>-</v>
      </c>
    </row>
    <row r="125" spans="1:17" x14ac:dyDescent="0.25">
      <c r="A125" s="58"/>
      <c r="B125" s="60"/>
      <c r="C125" s="57"/>
      <c r="D125" s="57"/>
      <c r="E125" s="466" t="str">
        <f>IF(AND('Sch C-1'!C125="",D125=""),"",(VLOOKUP(Q125,'Sch C'!$T$10:$U$191,2,0)))</f>
        <v/>
      </c>
      <c r="F125" s="59"/>
      <c r="G125" s="59"/>
      <c r="Q125" s="455" t="str">
        <f t="shared" si="2"/>
        <v>-</v>
      </c>
    </row>
    <row r="126" spans="1:17" x14ac:dyDescent="0.25">
      <c r="A126" s="58"/>
      <c r="B126" s="60"/>
      <c r="C126" s="57"/>
      <c r="D126" s="57"/>
      <c r="E126" s="466" t="str">
        <f>IF(AND('Sch C-1'!C126="",D126=""),"",(VLOOKUP(Q126,'Sch C'!$T$10:$U$191,2,0)))</f>
        <v/>
      </c>
      <c r="F126" s="59"/>
      <c r="G126" s="59"/>
      <c r="Q126" s="455" t="str">
        <f t="shared" si="2"/>
        <v>-</v>
      </c>
    </row>
    <row r="127" spans="1:17" x14ac:dyDescent="0.25">
      <c r="A127" s="58"/>
      <c r="B127" s="60"/>
      <c r="C127" s="57"/>
      <c r="D127" s="57"/>
      <c r="E127" s="466" t="str">
        <f>IF(AND('Sch C-1'!C127="",D127=""),"",(VLOOKUP(Q127,'Sch C'!$T$10:$U$191,2,0)))</f>
        <v/>
      </c>
      <c r="F127" s="59"/>
      <c r="G127" s="59"/>
      <c r="Q127" s="455" t="str">
        <f t="shared" si="2"/>
        <v>-</v>
      </c>
    </row>
    <row r="128" spans="1:17" x14ac:dyDescent="0.25">
      <c r="A128" s="58"/>
      <c r="B128" s="60"/>
      <c r="C128" s="57"/>
      <c r="D128" s="57"/>
      <c r="E128" s="466" t="str">
        <f>IF(AND('Sch C-1'!C128="",D128=""),"",(VLOOKUP(Q128,'Sch C'!$T$10:$U$191,2,0)))</f>
        <v/>
      </c>
      <c r="F128" s="59"/>
      <c r="G128" s="59"/>
      <c r="Q128" s="455" t="str">
        <f t="shared" si="2"/>
        <v>-</v>
      </c>
    </row>
    <row r="129" spans="1:17" x14ac:dyDescent="0.25">
      <c r="A129" s="58"/>
      <c r="B129" s="60"/>
      <c r="C129" s="57"/>
      <c r="D129" s="57"/>
      <c r="E129" s="466" t="str">
        <f>IF(AND('Sch C-1'!C129="",D129=""),"",(VLOOKUP(Q129,'Sch C'!$T$10:$U$191,2,0)))</f>
        <v/>
      </c>
      <c r="F129" s="59"/>
      <c r="G129" s="59"/>
      <c r="Q129" s="455" t="str">
        <f t="shared" si="2"/>
        <v>-</v>
      </c>
    </row>
    <row r="130" spans="1:17" x14ac:dyDescent="0.25">
      <c r="A130" s="58"/>
      <c r="B130" s="60"/>
      <c r="C130" s="57"/>
      <c r="D130" s="57"/>
      <c r="E130" s="466" t="str">
        <f>IF(AND('Sch C-1'!C130="",D130=""),"",(VLOOKUP(Q130,'Sch C'!$T$10:$U$191,2,0)))</f>
        <v/>
      </c>
      <c r="F130" s="59"/>
      <c r="G130" s="59"/>
      <c r="Q130" s="455" t="str">
        <f t="shared" si="2"/>
        <v>-</v>
      </c>
    </row>
    <row r="131" spans="1:17" x14ac:dyDescent="0.25">
      <c r="A131" s="58"/>
      <c r="B131" s="60"/>
      <c r="C131" s="57"/>
      <c r="D131" s="57"/>
      <c r="E131" s="466" t="str">
        <f>IF(AND('Sch C-1'!C131="",D131=""),"",(VLOOKUP(Q131,'Sch C'!$T$10:$U$191,2,0)))</f>
        <v/>
      </c>
      <c r="F131" s="59"/>
      <c r="G131" s="59"/>
      <c r="Q131" s="455" t="str">
        <f t="shared" si="2"/>
        <v>-</v>
      </c>
    </row>
    <row r="132" spans="1:17" x14ac:dyDescent="0.25">
      <c r="A132" s="58"/>
      <c r="B132" s="60"/>
      <c r="C132" s="57"/>
      <c r="D132" s="57"/>
      <c r="E132" s="466" t="str">
        <f>IF(AND('Sch C-1'!C132="",D132=""),"",(VLOOKUP(Q132,'Sch C'!$T$10:$U$191,2,0)))</f>
        <v/>
      </c>
      <c r="F132" s="59"/>
      <c r="G132" s="59"/>
      <c r="Q132" s="455" t="str">
        <f t="shared" si="2"/>
        <v>-</v>
      </c>
    </row>
    <row r="133" spans="1:17" x14ac:dyDescent="0.25">
      <c r="A133" s="58"/>
      <c r="B133" s="60"/>
      <c r="C133" s="57"/>
      <c r="D133" s="57"/>
      <c r="E133" s="466" t="str">
        <f>IF(AND('Sch C-1'!C133="",D133=""),"",(VLOOKUP(Q133,'Sch C'!$T$10:$U$191,2,0)))</f>
        <v/>
      </c>
      <c r="F133" s="59"/>
      <c r="G133" s="59"/>
      <c r="Q133" s="455" t="str">
        <f t="shared" si="2"/>
        <v>-</v>
      </c>
    </row>
    <row r="134" spans="1:17" x14ac:dyDescent="0.25">
      <c r="A134" s="58"/>
      <c r="B134" s="60"/>
      <c r="C134" s="57"/>
      <c r="D134" s="57"/>
      <c r="E134" s="466" t="str">
        <f>IF(AND('Sch C-1'!C134="",D134=""),"",(VLOOKUP(Q134,'Sch C'!$T$10:$U$191,2,0)))</f>
        <v/>
      </c>
      <c r="F134" s="59"/>
      <c r="G134" s="59"/>
      <c r="Q134" s="455" t="str">
        <f t="shared" si="2"/>
        <v>-</v>
      </c>
    </row>
    <row r="135" spans="1:17" x14ac:dyDescent="0.25">
      <c r="A135" s="58"/>
      <c r="B135" s="60"/>
      <c r="C135" s="57"/>
      <c r="D135" s="57"/>
      <c r="E135" s="466" t="str">
        <f>IF(AND('Sch C-1'!C135="",D135=""),"",(VLOOKUP(Q135,'Sch C'!$T$10:$U$191,2,0)))</f>
        <v/>
      </c>
      <c r="F135" s="59"/>
      <c r="G135" s="59"/>
      <c r="Q135" s="455" t="str">
        <f t="shared" si="2"/>
        <v>-</v>
      </c>
    </row>
    <row r="136" spans="1:17" x14ac:dyDescent="0.25">
      <c r="A136" s="58"/>
      <c r="B136" s="60"/>
      <c r="C136" s="57"/>
      <c r="D136" s="57"/>
      <c r="E136" s="466" t="str">
        <f>IF(AND('Sch C-1'!C136="",D136=""),"",(VLOOKUP(Q136,'Sch C'!$T$10:$U$191,2,0)))</f>
        <v/>
      </c>
      <c r="F136" s="59"/>
      <c r="G136" s="59"/>
      <c r="Q136" s="455" t="str">
        <f t="shared" si="2"/>
        <v>-</v>
      </c>
    </row>
    <row r="137" spans="1:17" x14ac:dyDescent="0.25">
      <c r="A137" s="58"/>
      <c r="B137" s="60"/>
      <c r="C137" s="57"/>
      <c r="D137" s="57"/>
      <c r="E137" s="466" t="str">
        <f>IF(AND('Sch C-1'!C137="",D137=""),"",(VLOOKUP(Q137,'Sch C'!$T$10:$U$191,2,0)))</f>
        <v/>
      </c>
      <c r="F137" s="59"/>
      <c r="G137" s="59"/>
      <c r="Q137" s="455" t="str">
        <f t="shared" si="2"/>
        <v>-</v>
      </c>
    </row>
    <row r="138" spans="1:17" x14ac:dyDescent="0.25">
      <c r="A138" s="58"/>
      <c r="B138" s="60"/>
      <c r="C138" s="57"/>
      <c r="D138" s="57"/>
      <c r="E138" s="466" t="str">
        <f>IF(AND('Sch C-1'!C138="",D138=""),"",(VLOOKUP(Q138,'Sch C'!$T$10:$U$191,2,0)))</f>
        <v/>
      </c>
      <c r="F138" s="59"/>
      <c r="G138" s="59"/>
      <c r="Q138" s="455" t="str">
        <f t="shared" si="2"/>
        <v>-</v>
      </c>
    </row>
    <row r="139" spans="1:17" x14ac:dyDescent="0.25">
      <c r="A139" s="58"/>
      <c r="B139" s="60"/>
      <c r="C139" s="57"/>
      <c r="D139" s="57"/>
      <c r="E139" s="466" t="str">
        <f>IF(AND('Sch C-1'!C139="",D139=""),"",(VLOOKUP(Q139,'Sch C'!$T$10:$U$191,2,0)))</f>
        <v/>
      </c>
      <c r="F139" s="59"/>
      <c r="G139" s="59"/>
      <c r="Q139" s="455" t="str">
        <f t="shared" si="2"/>
        <v>-</v>
      </c>
    </row>
    <row r="140" spans="1:17" x14ac:dyDescent="0.25">
      <c r="A140" s="58"/>
      <c r="B140" s="60"/>
      <c r="C140" s="57"/>
      <c r="D140" s="57"/>
      <c r="E140" s="466" t="str">
        <f>IF(AND('Sch C-1'!C140="",D140=""),"",(VLOOKUP(Q140,'Sch C'!$T$10:$U$191,2,0)))</f>
        <v/>
      </c>
      <c r="F140" s="59"/>
      <c r="G140" s="59"/>
      <c r="Q140" s="455" t="str">
        <f t="shared" si="2"/>
        <v>-</v>
      </c>
    </row>
    <row r="141" spans="1:17" x14ac:dyDescent="0.25">
      <c r="A141" s="58"/>
      <c r="B141" s="60"/>
      <c r="C141" s="57"/>
      <c r="D141" s="57"/>
      <c r="E141" s="466" t="str">
        <f>IF(AND('Sch C-1'!C141="",D141=""),"",(VLOOKUP(Q141,'Sch C'!$T$10:$U$191,2,0)))</f>
        <v/>
      </c>
      <c r="F141" s="59"/>
      <c r="G141" s="59"/>
      <c r="Q141" s="455" t="str">
        <f t="shared" si="2"/>
        <v>-</v>
      </c>
    </row>
    <row r="142" spans="1:17" x14ac:dyDescent="0.25">
      <c r="A142" s="58"/>
      <c r="B142" s="60"/>
      <c r="C142" s="57"/>
      <c r="D142" s="57"/>
      <c r="E142" s="466" t="str">
        <f>IF(AND('Sch C-1'!C142="",D142=""),"",(VLOOKUP(Q142,'Sch C'!$T$10:$U$191,2,0)))</f>
        <v/>
      </c>
      <c r="F142" s="59"/>
      <c r="G142" s="59"/>
      <c r="Q142" s="455" t="str">
        <f t="shared" ref="Q142:Q205" si="3">C142&amp;"-"&amp;D142</f>
        <v>-</v>
      </c>
    </row>
    <row r="143" spans="1:17" x14ac:dyDescent="0.25">
      <c r="A143" s="58"/>
      <c r="B143" s="60"/>
      <c r="C143" s="57"/>
      <c r="D143" s="57"/>
      <c r="E143" s="466" t="str">
        <f>IF(AND('Sch C-1'!C143="",D143=""),"",(VLOOKUP(Q143,'Sch C'!$T$10:$U$191,2,0)))</f>
        <v/>
      </c>
      <c r="F143" s="59"/>
      <c r="G143" s="59"/>
      <c r="Q143" s="455" t="str">
        <f t="shared" si="3"/>
        <v>-</v>
      </c>
    </row>
    <row r="144" spans="1:17" x14ac:dyDescent="0.25">
      <c r="A144" s="58"/>
      <c r="B144" s="60"/>
      <c r="C144" s="174"/>
      <c r="D144" s="174"/>
      <c r="E144" s="466" t="str">
        <f>IF(AND('Sch C-1'!C144="",D144=""),"",(VLOOKUP(Q144,'Sch C'!$T$10:$U$191,2,0)))</f>
        <v/>
      </c>
      <c r="F144" s="59"/>
      <c r="G144" s="59"/>
      <c r="Q144" s="455" t="str">
        <f t="shared" si="3"/>
        <v>-</v>
      </c>
    </row>
    <row r="145" spans="1:17" x14ac:dyDescent="0.25">
      <c r="A145" s="58"/>
      <c r="B145" s="60"/>
      <c r="C145" s="57"/>
      <c r="D145" s="57"/>
      <c r="E145" s="466" t="str">
        <f>IF(AND('Sch C-1'!C145="",D145=""),"",(VLOOKUP(Q145,'Sch C'!$T$10:$U$191,2,0)))</f>
        <v/>
      </c>
      <c r="F145" s="59"/>
      <c r="G145" s="59"/>
      <c r="Q145" s="455" t="str">
        <f t="shared" si="3"/>
        <v>-</v>
      </c>
    </row>
    <row r="146" spans="1:17" x14ac:dyDescent="0.25">
      <c r="A146" s="58"/>
      <c r="B146" s="60"/>
      <c r="C146" s="57"/>
      <c r="D146" s="57"/>
      <c r="E146" s="466" t="str">
        <f>IF(AND('Sch C-1'!C146="",D146=""),"",(VLOOKUP(Q146,'Sch C'!$T$10:$U$191,2,0)))</f>
        <v/>
      </c>
      <c r="F146" s="59"/>
      <c r="G146" s="59"/>
      <c r="Q146" s="455" t="str">
        <f t="shared" si="3"/>
        <v>-</v>
      </c>
    </row>
    <row r="147" spans="1:17" x14ac:dyDescent="0.25">
      <c r="A147" s="58"/>
      <c r="B147" s="60"/>
      <c r="C147" s="57"/>
      <c r="D147" s="57"/>
      <c r="E147" s="466" t="str">
        <f>IF(AND('Sch C-1'!C147="",D147=""),"",(VLOOKUP(Q147,'Sch C'!$T$10:$U$191,2,0)))</f>
        <v/>
      </c>
      <c r="F147" s="59"/>
      <c r="G147" s="59"/>
      <c r="Q147" s="455" t="str">
        <f t="shared" si="3"/>
        <v>-</v>
      </c>
    </row>
    <row r="148" spans="1:17" x14ac:dyDescent="0.25">
      <c r="A148" s="58"/>
      <c r="B148" s="60"/>
      <c r="C148" s="57"/>
      <c r="D148" s="57"/>
      <c r="E148" s="466" t="str">
        <f>IF(AND('Sch C-1'!C148="",D148=""),"",(VLOOKUP(Q148,'Sch C'!$T$10:$U$191,2,0)))</f>
        <v/>
      </c>
      <c r="F148" s="59"/>
      <c r="G148" s="59"/>
      <c r="Q148" s="455" t="str">
        <f t="shared" si="3"/>
        <v>-</v>
      </c>
    </row>
    <row r="149" spans="1:17" x14ac:dyDescent="0.25">
      <c r="A149" s="58"/>
      <c r="B149" s="60"/>
      <c r="C149" s="57"/>
      <c r="D149" s="57"/>
      <c r="E149" s="466" t="str">
        <f>IF(AND('Sch C-1'!C149="",D149=""),"",(VLOOKUP(Q149,'Sch C'!$T$10:$U$191,2,0)))</f>
        <v/>
      </c>
      <c r="F149" s="59"/>
      <c r="G149" s="59"/>
      <c r="Q149" s="455" t="str">
        <f t="shared" si="3"/>
        <v>-</v>
      </c>
    </row>
    <row r="150" spans="1:17" x14ac:dyDescent="0.25">
      <c r="A150" s="58"/>
      <c r="B150" s="60"/>
      <c r="C150" s="57"/>
      <c r="D150" s="57"/>
      <c r="E150" s="466" t="str">
        <f>IF(AND('Sch C-1'!C150="",D150=""),"",(VLOOKUP(Q150,'Sch C'!$T$10:$U$191,2,0)))</f>
        <v/>
      </c>
      <c r="F150" s="59"/>
      <c r="G150" s="59"/>
      <c r="Q150" s="455" t="str">
        <f t="shared" si="3"/>
        <v>-</v>
      </c>
    </row>
    <row r="151" spans="1:17" x14ac:dyDescent="0.25">
      <c r="A151" s="58"/>
      <c r="B151" s="60"/>
      <c r="C151" s="57"/>
      <c r="D151" s="57"/>
      <c r="E151" s="466" t="str">
        <f>IF(AND('Sch C-1'!C151="",D151=""),"",(VLOOKUP(Q151,'Sch C'!$T$10:$U$191,2,0)))</f>
        <v/>
      </c>
      <c r="F151" s="59"/>
      <c r="G151" s="59"/>
      <c r="Q151" s="455" t="str">
        <f t="shared" si="3"/>
        <v>-</v>
      </c>
    </row>
    <row r="152" spans="1:17" x14ac:dyDescent="0.25">
      <c r="A152" s="58"/>
      <c r="B152" s="60"/>
      <c r="C152" s="57"/>
      <c r="D152" s="57"/>
      <c r="E152" s="466" t="str">
        <f>IF(AND('Sch C-1'!C152="",D152=""),"",(VLOOKUP(Q152,'Sch C'!$T$10:$U$191,2,0)))</f>
        <v/>
      </c>
      <c r="F152" s="59"/>
      <c r="G152" s="59"/>
      <c r="Q152" s="455" t="str">
        <f t="shared" si="3"/>
        <v>-</v>
      </c>
    </row>
    <row r="153" spans="1:17" x14ac:dyDescent="0.25">
      <c r="A153" s="58"/>
      <c r="B153" s="60"/>
      <c r="C153" s="57"/>
      <c r="D153" s="57"/>
      <c r="E153" s="466" t="str">
        <f>IF(AND('Sch C-1'!C153="",D153=""),"",(VLOOKUP(Q153,'Sch C'!$T$10:$U$191,2,0)))</f>
        <v/>
      </c>
      <c r="F153" s="59"/>
      <c r="G153" s="59"/>
      <c r="Q153" s="455" t="str">
        <f t="shared" si="3"/>
        <v>-</v>
      </c>
    </row>
    <row r="154" spans="1:17" x14ac:dyDescent="0.25">
      <c r="A154" s="58"/>
      <c r="B154" s="60"/>
      <c r="C154" s="57"/>
      <c r="D154" s="57"/>
      <c r="E154" s="466" t="str">
        <f>IF(AND('Sch C-1'!C154="",D154=""),"",(VLOOKUP(Q154,'Sch C'!$T$10:$U$191,2,0)))</f>
        <v/>
      </c>
      <c r="F154" s="59"/>
      <c r="G154" s="59"/>
      <c r="Q154" s="455" t="str">
        <f t="shared" si="3"/>
        <v>-</v>
      </c>
    </row>
    <row r="155" spans="1:17" x14ac:dyDescent="0.25">
      <c r="A155" s="58"/>
      <c r="B155" s="60"/>
      <c r="C155" s="57"/>
      <c r="D155" s="57"/>
      <c r="E155" s="466" t="str">
        <f>IF(AND('Sch C-1'!C155="",D155=""),"",(VLOOKUP(Q155,'Sch C'!$T$10:$U$191,2,0)))</f>
        <v/>
      </c>
      <c r="F155" s="59"/>
      <c r="G155" s="59"/>
      <c r="Q155" s="455" t="str">
        <f t="shared" si="3"/>
        <v>-</v>
      </c>
    </row>
    <row r="156" spans="1:17" x14ac:dyDescent="0.25">
      <c r="A156" s="58"/>
      <c r="B156" s="60"/>
      <c r="C156" s="57"/>
      <c r="D156" s="57"/>
      <c r="E156" s="466" t="str">
        <f>IF(AND('Sch C-1'!C156="",D156=""),"",(VLOOKUP(Q156,'Sch C'!$T$10:$U$191,2,0)))</f>
        <v/>
      </c>
      <c r="F156" s="59"/>
      <c r="G156" s="59"/>
      <c r="Q156" s="455" t="str">
        <f t="shared" si="3"/>
        <v>-</v>
      </c>
    </row>
    <row r="157" spans="1:17" x14ac:dyDescent="0.25">
      <c r="A157" s="58"/>
      <c r="B157" s="60"/>
      <c r="C157" s="57"/>
      <c r="D157" s="57"/>
      <c r="E157" s="466" t="str">
        <f>IF(AND('Sch C-1'!C157="",D157=""),"",(VLOOKUP(Q157,'Sch C'!$T$10:$U$191,2,0)))</f>
        <v/>
      </c>
      <c r="F157" s="59"/>
      <c r="G157" s="59"/>
      <c r="Q157" s="455" t="str">
        <f t="shared" si="3"/>
        <v>-</v>
      </c>
    </row>
    <row r="158" spans="1:17" x14ac:dyDescent="0.25">
      <c r="A158" s="58"/>
      <c r="B158" s="60"/>
      <c r="C158" s="57"/>
      <c r="D158" s="57"/>
      <c r="E158" s="466" t="str">
        <f>IF(AND('Sch C-1'!C158="",D158=""),"",(VLOOKUP(Q158,'Sch C'!$T$10:$U$191,2,0)))</f>
        <v/>
      </c>
      <c r="F158" s="59"/>
      <c r="G158" s="59"/>
      <c r="Q158" s="455" t="str">
        <f t="shared" si="3"/>
        <v>-</v>
      </c>
    </row>
    <row r="159" spans="1:17" x14ac:dyDescent="0.25">
      <c r="A159" s="58"/>
      <c r="B159" s="60"/>
      <c r="C159" s="57"/>
      <c r="D159" s="57"/>
      <c r="E159" s="466" t="str">
        <f>IF(AND('Sch C-1'!C159="",D159=""),"",(VLOOKUP(Q159,'Sch C'!$T$10:$U$191,2,0)))</f>
        <v/>
      </c>
      <c r="F159" s="59"/>
      <c r="G159" s="59"/>
      <c r="Q159" s="455" t="str">
        <f t="shared" si="3"/>
        <v>-</v>
      </c>
    </row>
    <row r="160" spans="1:17" x14ac:dyDescent="0.25">
      <c r="A160" s="58"/>
      <c r="B160" s="60"/>
      <c r="C160" s="57"/>
      <c r="D160" s="57"/>
      <c r="E160" s="466" t="str">
        <f>IF(AND('Sch C-1'!C160="",D160=""),"",(VLOOKUP(Q160,'Sch C'!$T$10:$U$191,2,0)))</f>
        <v/>
      </c>
      <c r="F160" s="59"/>
      <c r="G160" s="59"/>
      <c r="Q160" s="455" t="str">
        <f t="shared" si="3"/>
        <v>-</v>
      </c>
    </row>
    <row r="161" spans="1:17" x14ac:dyDescent="0.25">
      <c r="A161" s="58"/>
      <c r="B161" s="60"/>
      <c r="C161" s="57"/>
      <c r="D161" s="57"/>
      <c r="E161" s="466" t="str">
        <f>IF(AND('Sch C-1'!C161="",D161=""),"",(VLOOKUP(Q161,'Sch C'!$T$10:$U$191,2,0)))</f>
        <v/>
      </c>
      <c r="F161" s="59"/>
      <c r="G161" s="59"/>
      <c r="Q161" s="455" t="str">
        <f t="shared" si="3"/>
        <v>-</v>
      </c>
    </row>
    <row r="162" spans="1:17" x14ac:dyDescent="0.25">
      <c r="A162" s="58"/>
      <c r="B162" s="60"/>
      <c r="C162" s="57"/>
      <c r="D162" s="57"/>
      <c r="E162" s="466" t="str">
        <f>IF(AND('Sch C-1'!C162="",D162=""),"",(VLOOKUP(Q162,'Sch C'!$T$10:$U$191,2,0)))</f>
        <v/>
      </c>
      <c r="F162" s="59"/>
      <c r="G162" s="59"/>
      <c r="Q162" s="455" t="str">
        <f t="shared" si="3"/>
        <v>-</v>
      </c>
    </row>
    <row r="163" spans="1:17" x14ac:dyDescent="0.25">
      <c r="A163" s="58"/>
      <c r="B163" s="60"/>
      <c r="C163" s="57"/>
      <c r="D163" s="57"/>
      <c r="E163" s="466" t="str">
        <f>IF(AND('Sch C-1'!C163="",D163=""),"",(VLOOKUP(Q163,'Sch C'!$T$10:$U$191,2,0)))</f>
        <v/>
      </c>
      <c r="F163" s="59"/>
      <c r="G163" s="59"/>
      <c r="Q163" s="455" t="str">
        <f t="shared" si="3"/>
        <v>-</v>
      </c>
    </row>
    <row r="164" spans="1:17" x14ac:dyDescent="0.25">
      <c r="A164" s="58"/>
      <c r="B164" s="60"/>
      <c r="C164" s="57"/>
      <c r="D164" s="57"/>
      <c r="E164" s="466" t="str">
        <f>IF(AND('Sch C-1'!C164="",D164=""),"",(VLOOKUP(Q164,'Sch C'!$T$10:$U$191,2,0)))</f>
        <v/>
      </c>
      <c r="F164" s="59"/>
      <c r="G164" s="59"/>
      <c r="Q164" s="455" t="str">
        <f t="shared" si="3"/>
        <v>-</v>
      </c>
    </row>
    <row r="165" spans="1:17" x14ac:dyDescent="0.25">
      <c r="A165" s="58"/>
      <c r="B165" s="60"/>
      <c r="C165" s="57"/>
      <c r="D165" s="57"/>
      <c r="E165" s="466" t="str">
        <f>IF(AND('Sch C-1'!C165="",D165=""),"",(VLOOKUP(Q165,'Sch C'!$T$10:$U$191,2,0)))</f>
        <v/>
      </c>
      <c r="F165" s="59"/>
      <c r="G165" s="59"/>
      <c r="Q165" s="455" t="str">
        <f t="shared" si="3"/>
        <v>-</v>
      </c>
    </row>
    <row r="166" spans="1:17" x14ac:dyDescent="0.25">
      <c r="A166" s="58"/>
      <c r="B166" s="60"/>
      <c r="C166" s="57"/>
      <c r="D166" s="57"/>
      <c r="E166" s="466" t="str">
        <f>IF(AND('Sch C-1'!C166="",D166=""),"",(VLOOKUP(Q166,'Sch C'!$T$10:$U$191,2,0)))</f>
        <v/>
      </c>
      <c r="F166" s="59"/>
      <c r="G166" s="59"/>
      <c r="Q166" s="455" t="str">
        <f t="shared" si="3"/>
        <v>-</v>
      </c>
    </row>
    <row r="167" spans="1:17" x14ac:dyDescent="0.25">
      <c r="A167" s="58"/>
      <c r="B167" s="60"/>
      <c r="C167" s="57"/>
      <c r="D167" s="57"/>
      <c r="E167" s="466" t="str">
        <f>IF(AND('Sch C-1'!C167="",D167=""),"",(VLOOKUP(Q167,'Sch C'!$T$10:$U$191,2,0)))</f>
        <v/>
      </c>
      <c r="F167" s="59"/>
      <c r="G167" s="59"/>
      <c r="Q167" s="455" t="str">
        <f t="shared" si="3"/>
        <v>-</v>
      </c>
    </row>
    <row r="168" spans="1:17" x14ac:dyDescent="0.25">
      <c r="A168" s="58"/>
      <c r="B168" s="60"/>
      <c r="C168" s="57"/>
      <c r="D168" s="57"/>
      <c r="E168" s="466" t="str">
        <f>IF(AND('Sch C-1'!C168="",D168=""),"",(VLOOKUP(Q168,'Sch C'!$T$10:$U$191,2,0)))</f>
        <v/>
      </c>
      <c r="F168" s="59"/>
      <c r="G168" s="59"/>
      <c r="Q168" s="455" t="str">
        <f t="shared" si="3"/>
        <v>-</v>
      </c>
    </row>
    <row r="169" spans="1:17" x14ac:dyDescent="0.25">
      <c r="A169" s="58"/>
      <c r="B169" s="60"/>
      <c r="C169" s="57"/>
      <c r="D169" s="57"/>
      <c r="E169" s="466" t="str">
        <f>IF(AND('Sch C-1'!C169="",D169=""),"",(VLOOKUP(Q169,'Sch C'!$T$10:$U$191,2,0)))</f>
        <v/>
      </c>
      <c r="F169" s="59"/>
      <c r="G169" s="59"/>
      <c r="Q169" s="455" t="str">
        <f t="shared" si="3"/>
        <v>-</v>
      </c>
    </row>
    <row r="170" spans="1:17" x14ac:dyDescent="0.25">
      <c r="A170" s="58"/>
      <c r="B170" s="60"/>
      <c r="C170" s="57"/>
      <c r="D170" s="57"/>
      <c r="E170" s="466" t="str">
        <f>IF(AND('Sch C-1'!C170="",D170=""),"",(VLOOKUP(Q170,'Sch C'!$T$10:$U$191,2,0)))</f>
        <v/>
      </c>
      <c r="F170" s="59"/>
      <c r="G170" s="59"/>
      <c r="Q170" s="455" t="str">
        <f t="shared" si="3"/>
        <v>-</v>
      </c>
    </row>
    <row r="171" spans="1:17" x14ac:dyDescent="0.25">
      <c r="A171" s="58"/>
      <c r="B171" s="60"/>
      <c r="C171" s="57"/>
      <c r="D171" s="57"/>
      <c r="E171" s="466" t="str">
        <f>IF(AND('Sch C-1'!C171="",D171=""),"",(VLOOKUP(Q171,'Sch C'!$T$10:$U$191,2,0)))</f>
        <v/>
      </c>
      <c r="F171" s="59"/>
      <c r="G171" s="59"/>
      <c r="Q171" s="455" t="str">
        <f t="shared" si="3"/>
        <v>-</v>
      </c>
    </row>
    <row r="172" spans="1:17" x14ac:dyDescent="0.25">
      <c r="A172" s="58"/>
      <c r="B172" s="60"/>
      <c r="C172" s="57"/>
      <c r="D172" s="57"/>
      <c r="E172" s="466" t="str">
        <f>IF(AND('Sch C-1'!C172="",D172=""),"",(VLOOKUP(Q172,'Sch C'!$T$10:$U$191,2,0)))</f>
        <v/>
      </c>
      <c r="F172" s="59"/>
      <c r="G172" s="59"/>
      <c r="Q172" s="455" t="str">
        <f t="shared" si="3"/>
        <v>-</v>
      </c>
    </row>
    <row r="173" spans="1:17" x14ac:dyDescent="0.25">
      <c r="A173" s="58"/>
      <c r="B173" s="60"/>
      <c r="C173" s="57"/>
      <c r="D173" s="57"/>
      <c r="E173" s="466" t="str">
        <f>IF(AND('Sch C-1'!C173="",D173=""),"",(VLOOKUP(Q173,'Sch C'!$T$10:$U$191,2,0)))</f>
        <v/>
      </c>
      <c r="F173" s="59"/>
      <c r="G173" s="59"/>
      <c r="Q173" s="455" t="str">
        <f t="shared" si="3"/>
        <v>-</v>
      </c>
    </row>
    <row r="174" spans="1:17" x14ac:dyDescent="0.25">
      <c r="A174" s="58"/>
      <c r="B174" s="60"/>
      <c r="C174" s="57"/>
      <c r="D174" s="57"/>
      <c r="E174" s="466" t="str">
        <f>IF(AND('Sch C-1'!C174="",D174=""),"",(VLOOKUP(Q174,'Sch C'!$T$10:$U$191,2,0)))</f>
        <v/>
      </c>
      <c r="F174" s="59"/>
      <c r="G174" s="59"/>
      <c r="Q174" s="455" t="str">
        <f t="shared" si="3"/>
        <v>-</v>
      </c>
    </row>
    <row r="175" spans="1:17" x14ac:dyDescent="0.25">
      <c r="A175" s="58"/>
      <c r="B175" s="60"/>
      <c r="C175" s="57"/>
      <c r="D175" s="57"/>
      <c r="E175" s="466" t="str">
        <f>IF(AND('Sch C-1'!C175="",D175=""),"",(VLOOKUP(Q175,'Sch C'!$T$10:$U$191,2,0)))</f>
        <v/>
      </c>
      <c r="F175" s="59"/>
      <c r="G175" s="59"/>
      <c r="Q175" s="455" t="str">
        <f t="shared" si="3"/>
        <v>-</v>
      </c>
    </row>
    <row r="176" spans="1:17" x14ac:dyDescent="0.25">
      <c r="A176" s="58"/>
      <c r="B176" s="60"/>
      <c r="C176" s="57"/>
      <c r="D176" s="57"/>
      <c r="E176" s="466" t="str">
        <f>IF(AND('Sch C-1'!C176="",D176=""),"",(VLOOKUP(Q176,'Sch C'!$T$10:$U$191,2,0)))</f>
        <v/>
      </c>
      <c r="F176" s="59"/>
      <c r="G176" s="59"/>
      <c r="Q176" s="455" t="str">
        <f t="shared" si="3"/>
        <v>-</v>
      </c>
    </row>
    <row r="177" spans="1:17" x14ac:dyDescent="0.25">
      <c r="A177" s="58"/>
      <c r="B177" s="60"/>
      <c r="C177" s="57"/>
      <c r="D177" s="57"/>
      <c r="E177" s="466" t="str">
        <f>IF(AND('Sch C-1'!C177="",D177=""),"",(VLOOKUP(Q177,'Sch C'!$T$10:$U$191,2,0)))</f>
        <v/>
      </c>
      <c r="F177" s="59"/>
      <c r="G177" s="59"/>
      <c r="Q177" s="455" t="str">
        <f t="shared" si="3"/>
        <v>-</v>
      </c>
    </row>
    <row r="178" spans="1:17" x14ac:dyDescent="0.25">
      <c r="A178" s="58"/>
      <c r="B178" s="60"/>
      <c r="C178" s="57"/>
      <c r="D178" s="57"/>
      <c r="E178" s="466" t="str">
        <f>IF(AND('Sch C-1'!C178="",D178=""),"",(VLOOKUP(Q178,'Sch C'!$T$10:$U$191,2,0)))</f>
        <v/>
      </c>
      <c r="F178" s="59"/>
      <c r="G178" s="59"/>
      <c r="Q178" s="455" t="str">
        <f t="shared" si="3"/>
        <v>-</v>
      </c>
    </row>
    <row r="179" spans="1:17" x14ac:dyDescent="0.25">
      <c r="A179" s="58"/>
      <c r="B179" s="60"/>
      <c r="C179" s="57"/>
      <c r="D179" s="57"/>
      <c r="E179" s="466" t="str">
        <f>IF(AND('Sch C-1'!C179="",D179=""),"",(VLOOKUP(Q179,'Sch C'!$T$10:$U$191,2,0)))</f>
        <v/>
      </c>
      <c r="F179" s="59"/>
      <c r="G179" s="59"/>
      <c r="Q179" s="455" t="str">
        <f t="shared" si="3"/>
        <v>-</v>
      </c>
    </row>
    <row r="180" spans="1:17" x14ac:dyDescent="0.25">
      <c r="A180" s="58"/>
      <c r="B180" s="60"/>
      <c r="C180" s="57"/>
      <c r="D180" s="57"/>
      <c r="E180" s="466" t="str">
        <f>IF(AND('Sch C-1'!C180="",D180=""),"",(VLOOKUP(Q180,'Sch C'!$T$10:$U$191,2,0)))</f>
        <v/>
      </c>
      <c r="F180" s="59"/>
      <c r="G180" s="59"/>
      <c r="Q180" s="455" t="str">
        <f t="shared" si="3"/>
        <v>-</v>
      </c>
    </row>
    <row r="181" spans="1:17" x14ac:dyDescent="0.25">
      <c r="A181" s="58"/>
      <c r="B181" s="60"/>
      <c r="C181" s="57"/>
      <c r="D181" s="57"/>
      <c r="E181" s="466" t="str">
        <f>IF(AND('Sch C-1'!C181="",D181=""),"",(VLOOKUP(Q181,'Sch C'!$T$10:$U$191,2,0)))</f>
        <v/>
      </c>
      <c r="F181" s="59"/>
      <c r="G181" s="59"/>
      <c r="Q181" s="455" t="str">
        <f t="shared" si="3"/>
        <v>-</v>
      </c>
    </row>
    <row r="182" spans="1:17" x14ac:dyDescent="0.25">
      <c r="A182" s="58"/>
      <c r="B182" s="60"/>
      <c r="C182" s="57"/>
      <c r="D182" s="57"/>
      <c r="E182" s="466" t="str">
        <f>IF(AND('Sch C-1'!C182="",D182=""),"",(VLOOKUP(Q182,'Sch C'!$T$10:$U$191,2,0)))</f>
        <v/>
      </c>
      <c r="F182" s="59"/>
      <c r="G182" s="59"/>
      <c r="Q182" s="455" t="str">
        <f t="shared" si="3"/>
        <v>-</v>
      </c>
    </row>
    <row r="183" spans="1:17" x14ac:dyDescent="0.25">
      <c r="A183" s="58"/>
      <c r="B183" s="60"/>
      <c r="C183" s="57"/>
      <c r="D183" s="57"/>
      <c r="E183" s="466" t="str">
        <f>IF(AND('Sch C-1'!C183="",D183=""),"",(VLOOKUP(Q183,'Sch C'!$T$10:$U$191,2,0)))</f>
        <v/>
      </c>
      <c r="F183" s="59"/>
      <c r="G183" s="59"/>
      <c r="Q183" s="455" t="str">
        <f t="shared" si="3"/>
        <v>-</v>
      </c>
    </row>
    <row r="184" spans="1:17" x14ac:dyDescent="0.25">
      <c r="A184" s="58"/>
      <c r="B184" s="60"/>
      <c r="C184" s="57"/>
      <c r="D184" s="57"/>
      <c r="E184" s="466" t="str">
        <f>IF(AND('Sch C-1'!C184="",D184=""),"",(VLOOKUP(Q184,'Sch C'!$T$10:$U$191,2,0)))</f>
        <v/>
      </c>
      <c r="F184" s="59"/>
      <c r="G184" s="59"/>
      <c r="Q184" s="455" t="str">
        <f t="shared" si="3"/>
        <v>-</v>
      </c>
    </row>
    <row r="185" spans="1:17" x14ac:dyDescent="0.25">
      <c r="A185" s="58"/>
      <c r="B185" s="60"/>
      <c r="C185" s="57"/>
      <c r="D185" s="57"/>
      <c r="E185" s="466" t="str">
        <f>IF(AND('Sch C-1'!C185="",D185=""),"",(VLOOKUP(Q185,'Sch C'!$T$10:$U$191,2,0)))</f>
        <v/>
      </c>
      <c r="F185" s="59"/>
      <c r="G185" s="59"/>
      <c r="Q185" s="455" t="str">
        <f t="shared" si="3"/>
        <v>-</v>
      </c>
    </row>
    <row r="186" spans="1:17" x14ac:dyDescent="0.25">
      <c r="A186" s="58"/>
      <c r="B186" s="60"/>
      <c r="C186" s="57"/>
      <c r="D186" s="57"/>
      <c r="E186" s="466" t="str">
        <f>IF(AND('Sch C-1'!C186="",D186=""),"",(VLOOKUP(Q186,'Sch C'!$T$10:$U$191,2,0)))</f>
        <v/>
      </c>
      <c r="F186" s="59"/>
      <c r="G186" s="59"/>
      <c r="Q186" s="455" t="str">
        <f t="shared" si="3"/>
        <v>-</v>
      </c>
    </row>
    <row r="187" spans="1:17" x14ac:dyDescent="0.25">
      <c r="A187" s="58"/>
      <c r="B187" s="60"/>
      <c r="C187" s="57"/>
      <c r="D187" s="57"/>
      <c r="E187" s="466" t="str">
        <f>IF(AND('Sch C-1'!C187="",D187=""),"",(VLOOKUP(Q187,'Sch C'!$T$10:$U$191,2,0)))</f>
        <v/>
      </c>
      <c r="F187" s="59"/>
      <c r="G187" s="59"/>
      <c r="Q187" s="455" t="str">
        <f t="shared" si="3"/>
        <v>-</v>
      </c>
    </row>
    <row r="188" spans="1:17" x14ac:dyDescent="0.25">
      <c r="A188" s="58"/>
      <c r="B188" s="60"/>
      <c r="C188" s="57"/>
      <c r="D188" s="57"/>
      <c r="E188" s="466" t="str">
        <f>IF(AND('Sch C-1'!C188="",D188=""),"",(VLOOKUP(Q188,'Sch C'!$T$10:$U$191,2,0)))</f>
        <v/>
      </c>
      <c r="F188" s="59"/>
      <c r="G188" s="59"/>
      <c r="Q188" s="455" t="str">
        <f t="shared" si="3"/>
        <v>-</v>
      </c>
    </row>
    <row r="189" spans="1:17" x14ac:dyDescent="0.25">
      <c r="A189" s="58"/>
      <c r="B189" s="60"/>
      <c r="C189" s="57"/>
      <c r="D189" s="57"/>
      <c r="E189" s="466" t="str">
        <f>IF(AND('Sch C-1'!C189="",D189=""),"",(VLOOKUP(Q189,'Sch C'!$T$10:$U$191,2,0)))</f>
        <v/>
      </c>
      <c r="F189" s="59"/>
      <c r="G189" s="59"/>
      <c r="Q189" s="455" t="str">
        <f t="shared" si="3"/>
        <v>-</v>
      </c>
    </row>
    <row r="190" spans="1:17" x14ac:dyDescent="0.25">
      <c r="A190" s="58"/>
      <c r="B190" s="60"/>
      <c r="C190" s="57"/>
      <c r="D190" s="57"/>
      <c r="E190" s="466" t="str">
        <f>IF(AND('Sch C-1'!C190="",D190=""),"",(VLOOKUP(Q190,'Sch C'!$T$10:$U$191,2,0)))</f>
        <v/>
      </c>
      <c r="F190" s="59"/>
      <c r="G190" s="59"/>
      <c r="Q190" s="455" t="str">
        <f t="shared" si="3"/>
        <v>-</v>
      </c>
    </row>
    <row r="191" spans="1:17" x14ac:dyDescent="0.25">
      <c r="A191" s="58"/>
      <c r="B191" s="60"/>
      <c r="C191" s="57"/>
      <c r="D191" s="57"/>
      <c r="E191" s="466" t="str">
        <f>IF(AND('Sch C-1'!C191="",D191=""),"",(VLOOKUP(Q191,'Sch C'!$T$10:$U$191,2,0)))</f>
        <v/>
      </c>
      <c r="F191" s="59"/>
      <c r="G191" s="59"/>
      <c r="Q191" s="455" t="str">
        <f t="shared" si="3"/>
        <v>-</v>
      </c>
    </row>
    <row r="192" spans="1:17" x14ac:dyDescent="0.25">
      <c r="A192" s="58"/>
      <c r="B192" s="60"/>
      <c r="C192" s="57"/>
      <c r="D192" s="57"/>
      <c r="E192" s="466" t="str">
        <f>IF(AND('Sch C-1'!C192="",D192=""),"",(VLOOKUP(Q192,'Sch C'!$T$10:$U$191,2,0)))</f>
        <v/>
      </c>
      <c r="F192" s="59"/>
      <c r="G192" s="59"/>
      <c r="Q192" s="455" t="str">
        <f t="shared" si="3"/>
        <v>-</v>
      </c>
    </row>
    <row r="193" spans="1:17" x14ac:dyDescent="0.25">
      <c r="A193" s="58"/>
      <c r="B193" s="60"/>
      <c r="C193" s="57"/>
      <c r="D193" s="57"/>
      <c r="E193" s="466" t="str">
        <f>IF(AND('Sch C-1'!C193="",D193=""),"",(VLOOKUP(Q193,'Sch C'!$T$10:$U$191,2,0)))</f>
        <v/>
      </c>
      <c r="F193" s="59"/>
      <c r="G193" s="59"/>
      <c r="Q193" s="455" t="str">
        <f t="shared" si="3"/>
        <v>-</v>
      </c>
    </row>
    <row r="194" spans="1:17" x14ac:dyDescent="0.25">
      <c r="A194" s="58"/>
      <c r="B194" s="60"/>
      <c r="C194" s="57"/>
      <c r="D194" s="57"/>
      <c r="E194" s="466" t="str">
        <f>IF(AND('Sch C-1'!C194="",D194=""),"",(VLOOKUP(Q194,'Sch C'!$T$10:$U$191,2,0)))</f>
        <v/>
      </c>
      <c r="F194" s="59"/>
      <c r="G194" s="59"/>
      <c r="Q194" s="455" t="str">
        <f t="shared" si="3"/>
        <v>-</v>
      </c>
    </row>
    <row r="195" spans="1:17" x14ac:dyDescent="0.25">
      <c r="A195" s="58"/>
      <c r="B195" s="60"/>
      <c r="C195" s="57"/>
      <c r="D195" s="57"/>
      <c r="E195" s="466" t="str">
        <f>IF(AND('Sch C-1'!C195="",D195=""),"",(VLOOKUP(Q195,'Sch C'!$T$10:$U$191,2,0)))</f>
        <v/>
      </c>
      <c r="F195" s="59"/>
      <c r="G195" s="59"/>
      <c r="Q195" s="455" t="str">
        <f t="shared" si="3"/>
        <v>-</v>
      </c>
    </row>
    <row r="196" spans="1:17" x14ac:dyDescent="0.25">
      <c r="A196" s="58"/>
      <c r="B196" s="60"/>
      <c r="C196" s="57"/>
      <c r="D196" s="57"/>
      <c r="E196" s="466" t="str">
        <f>IF(AND('Sch C-1'!C196="",D196=""),"",(VLOOKUP(Q196,'Sch C'!$T$10:$U$191,2,0)))</f>
        <v/>
      </c>
      <c r="F196" s="59"/>
      <c r="G196" s="59"/>
      <c r="Q196" s="455" t="str">
        <f t="shared" si="3"/>
        <v>-</v>
      </c>
    </row>
    <row r="197" spans="1:17" x14ac:dyDescent="0.25">
      <c r="A197" s="58"/>
      <c r="B197" s="60"/>
      <c r="C197" s="57"/>
      <c r="D197" s="57"/>
      <c r="E197" s="466" t="str">
        <f>IF(AND('Sch C-1'!C197="",D197=""),"",(VLOOKUP(Q197,'Sch C'!$T$10:$U$191,2,0)))</f>
        <v/>
      </c>
      <c r="F197" s="59"/>
      <c r="G197" s="59"/>
      <c r="Q197" s="455" t="str">
        <f t="shared" si="3"/>
        <v>-</v>
      </c>
    </row>
    <row r="198" spans="1:17" x14ac:dyDescent="0.25">
      <c r="A198" s="58"/>
      <c r="B198" s="60"/>
      <c r="C198" s="57"/>
      <c r="D198" s="57"/>
      <c r="E198" s="466" t="str">
        <f>IF(AND('Sch C-1'!C198="",D198=""),"",(VLOOKUP(Q198,'Sch C'!$T$10:$U$191,2,0)))</f>
        <v/>
      </c>
      <c r="F198" s="59"/>
      <c r="G198" s="59"/>
      <c r="Q198" s="455" t="str">
        <f t="shared" si="3"/>
        <v>-</v>
      </c>
    </row>
    <row r="199" spans="1:17" x14ac:dyDescent="0.25">
      <c r="A199" s="58"/>
      <c r="B199" s="60"/>
      <c r="C199" s="57"/>
      <c r="D199" s="57"/>
      <c r="E199" s="466" t="str">
        <f>IF(AND('Sch C-1'!C199="",D199=""),"",(VLOOKUP(Q199,'Sch C'!$T$10:$U$191,2,0)))</f>
        <v/>
      </c>
      <c r="F199" s="59"/>
      <c r="G199" s="59"/>
      <c r="Q199" s="455" t="str">
        <f t="shared" si="3"/>
        <v>-</v>
      </c>
    </row>
    <row r="200" spans="1:17" x14ac:dyDescent="0.25">
      <c r="A200" s="58"/>
      <c r="B200" s="60"/>
      <c r="C200" s="57"/>
      <c r="D200" s="57"/>
      <c r="E200" s="466" t="str">
        <f>IF(AND('Sch C-1'!C200="",D200=""),"",(VLOOKUP(Q200,'Sch C'!$T$10:$U$191,2,0)))</f>
        <v/>
      </c>
      <c r="F200" s="59"/>
      <c r="G200" s="59"/>
      <c r="Q200" s="455" t="str">
        <f t="shared" si="3"/>
        <v>-</v>
      </c>
    </row>
    <row r="201" spans="1:17" x14ac:dyDescent="0.25">
      <c r="A201" s="58"/>
      <c r="B201" s="60"/>
      <c r="C201" s="57"/>
      <c r="D201" s="57"/>
      <c r="E201" s="466" t="str">
        <f>IF(AND('Sch C-1'!C201="",D201=""),"",(VLOOKUP(Q201,'Sch C'!$T$10:$U$191,2,0)))</f>
        <v/>
      </c>
      <c r="F201" s="59"/>
      <c r="G201" s="59"/>
      <c r="Q201" s="455" t="str">
        <f t="shared" si="3"/>
        <v>-</v>
      </c>
    </row>
    <row r="202" spans="1:17" x14ac:dyDescent="0.25">
      <c r="A202" s="58"/>
      <c r="B202" s="60"/>
      <c r="C202" s="57"/>
      <c r="D202" s="57"/>
      <c r="E202" s="466" t="str">
        <f>IF(AND('Sch C-1'!C202="",D202=""),"",(VLOOKUP(Q202,'Sch C'!$T$10:$U$191,2,0)))</f>
        <v/>
      </c>
      <c r="F202" s="59"/>
      <c r="G202" s="59"/>
      <c r="Q202" s="455" t="str">
        <f t="shared" si="3"/>
        <v>-</v>
      </c>
    </row>
    <row r="203" spans="1:17" x14ac:dyDescent="0.25">
      <c r="A203" s="58"/>
      <c r="B203" s="60"/>
      <c r="C203" s="57"/>
      <c r="D203" s="57"/>
      <c r="E203" s="466" t="str">
        <f>IF(AND('Sch C-1'!C203="",D203=""),"",(VLOOKUP(Q203,'Sch C'!$T$10:$U$191,2,0)))</f>
        <v/>
      </c>
      <c r="F203" s="59"/>
      <c r="G203" s="59"/>
      <c r="Q203" s="455" t="str">
        <f t="shared" si="3"/>
        <v>-</v>
      </c>
    </row>
    <row r="204" spans="1:17" x14ac:dyDescent="0.25">
      <c r="A204" s="58"/>
      <c r="B204" s="60"/>
      <c r="C204" s="57"/>
      <c r="D204" s="57"/>
      <c r="E204" s="466" t="str">
        <f>IF(AND('Sch C-1'!C204="",D204=""),"",(VLOOKUP(Q204,'Sch C'!$T$10:$U$191,2,0)))</f>
        <v/>
      </c>
      <c r="F204" s="59"/>
      <c r="G204" s="59"/>
      <c r="Q204" s="455" t="str">
        <f t="shared" si="3"/>
        <v>-</v>
      </c>
    </row>
    <row r="205" spans="1:17" x14ac:dyDescent="0.25">
      <c r="A205" s="58"/>
      <c r="B205" s="60"/>
      <c r="C205" s="57"/>
      <c r="D205" s="57"/>
      <c r="E205" s="466" t="str">
        <f>IF(AND('Sch C-1'!C205="",D205=""),"",(VLOOKUP(Q205,'Sch C'!$T$10:$U$191,2,0)))</f>
        <v/>
      </c>
      <c r="F205" s="59"/>
      <c r="G205" s="59"/>
      <c r="Q205" s="455" t="str">
        <f t="shared" si="3"/>
        <v>-</v>
      </c>
    </row>
    <row r="206" spans="1:17" x14ac:dyDescent="0.25">
      <c r="A206" s="58"/>
      <c r="B206" s="60"/>
      <c r="C206" s="57"/>
      <c r="D206" s="57"/>
      <c r="E206" s="466" t="str">
        <f>IF(AND('Sch C-1'!C206="",D206=""),"",(VLOOKUP(Q206,'Sch C'!$T$10:$U$191,2,0)))</f>
        <v/>
      </c>
      <c r="F206" s="59"/>
      <c r="G206" s="59"/>
      <c r="Q206" s="455" t="str">
        <f t="shared" ref="Q206:Q269" si="4">C206&amp;"-"&amp;D206</f>
        <v>-</v>
      </c>
    </row>
    <row r="207" spans="1:17" x14ac:dyDescent="0.25">
      <c r="A207" s="58"/>
      <c r="B207" s="60"/>
      <c r="C207" s="57"/>
      <c r="D207" s="57"/>
      <c r="E207" s="466" t="str">
        <f>IF(AND('Sch C-1'!C207="",D207=""),"",(VLOOKUP(Q207,'Sch C'!$T$10:$U$191,2,0)))</f>
        <v/>
      </c>
      <c r="F207" s="59"/>
      <c r="G207" s="59"/>
      <c r="Q207" s="455" t="str">
        <f t="shared" si="4"/>
        <v>-</v>
      </c>
    </row>
    <row r="208" spans="1:17" x14ac:dyDescent="0.25">
      <c r="A208" s="58"/>
      <c r="B208" s="60"/>
      <c r="C208" s="57"/>
      <c r="D208" s="57"/>
      <c r="E208" s="466" t="str">
        <f>IF(AND('Sch C-1'!C208="",D208=""),"",(VLOOKUP(Q208,'Sch C'!$T$10:$U$191,2,0)))</f>
        <v/>
      </c>
      <c r="F208" s="59"/>
      <c r="G208" s="59"/>
      <c r="Q208" s="455" t="str">
        <f t="shared" si="4"/>
        <v>-</v>
      </c>
    </row>
    <row r="209" spans="1:17" x14ac:dyDescent="0.25">
      <c r="A209" s="58"/>
      <c r="B209" s="60"/>
      <c r="C209" s="57"/>
      <c r="D209" s="57"/>
      <c r="E209" s="466" t="str">
        <f>IF(AND('Sch C-1'!C209="",D209=""),"",(VLOOKUP(Q209,'Sch C'!$T$10:$U$191,2,0)))</f>
        <v/>
      </c>
      <c r="F209" s="59"/>
      <c r="G209" s="59"/>
      <c r="Q209" s="455" t="str">
        <f t="shared" si="4"/>
        <v>-</v>
      </c>
    </row>
    <row r="210" spans="1:17" x14ac:dyDescent="0.25">
      <c r="A210" s="58"/>
      <c r="B210" s="60"/>
      <c r="C210" s="57"/>
      <c r="D210" s="57"/>
      <c r="E210" s="466" t="str">
        <f>IF(AND('Sch C-1'!C210="",D210=""),"",(VLOOKUP(Q210,'Sch C'!$T$10:$U$191,2,0)))</f>
        <v/>
      </c>
      <c r="F210" s="59"/>
      <c r="G210" s="59"/>
      <c r="Q210" s="455" t="str">
        <f t="shared" si="4"/>
        <v>-</v>
      </c>
    </row>
    <row r="211" spans="1:17" x14ac:dyDescent="0.25">
      <c r="A211" s="58"/>
      <c r="B211" s="60"/>
      <c r="C211" s="57"/>
      <c r="D211" s="57"/>
      <c r="E211" s="466" t="str">
        <f>IF(AND('Sch C-1'!C211="",D211=""),"",(VLOOKUP(Q211,'Sch C'!$T$10:$U$191,2,0)))</f>
        <v/>
      </c>
      <c r="F211" s="59"/>
      <c r="G211" s="59"/>
      <c r="Q211" s="455" t="str">
        <f t="shared" si="4"/>
        <v>-</v>
      </c>
    </row>
    <row r="212" spans="1:17" x14ac:dyDescent="0.25">
      <c r="A212" s="58"/>
      <c r="B212" s="60"/>
      <c r="C212" s="57"/>
      <c r="D212" s="57"/>
      <c r="E212" s="466" t="str">
        <f>IF(AND('Sch C-1'!C212="",D212=""),"",(VLOOKUP(Q212,'Sch C'!$T$10:$U$191,2,0)))</f>
        <v/>
      </c>
      <c r="F212" s="59"/>
      <c r="G212" s="59"/>
      <c r="Q212" s="455" t="str">
        <f t="shared" si="4"/>
        <v>-</v>
      </c>
    </row>
    <row r="213" spans="1:17" x14ac:dyDescent="0.25">
      <c r="A213" s="58"/>
      <c r="B213" s="60"/>
      <c r="C213" s="57"/>
      <c r="D213" s="57"/>
      <c r="E213" s="466" t="str">
        <f>IF(AND('Sch C-1'!C213="",D213=""),"",(VLOOKUP(Q213,'Sch C'!$T$10:$U$191,2,0)))</f>
        <v/>
      </c>
      <c r="F213" s="59"/>
      <c r="G213" s="59"/>
      <c r="Q213" s="455" t="str">
        <f t="shared" si="4"/>
        <v>-</v>
      </c>
    </row>
    <row r="214" spans="1:17" x14ac:dyDescent="0.25">
      <c r="A214" s="58"/>
      <c r="B214" s="60"/>
      <c r="C214" s="57"/>
      <c r="D214" s="57"/>
      <c r="E214" s="466" t="str">
        <f>IF(AND('Sch C-1'!C214="",D214=""),"",(VLOOKUP(Q214,'Sch C'!$T$10:$U$191,2,0)))</f>
        <v/>
      </c>
      <c r="F214" s="59"/>
      <c r="G214" s="59"/>
      <c r="Q214" s="455" t="str">
        <f t="shared" si="4"/>
        <v>-</v>
      </c>
    </row>
    <row r="215" spans="1:17" x14ac:dyDescent="0.25">
      <c r="A215" s="58"/>
      <c r="B215" s="60"/>
      <c r="C215" s="57"/>
      <c r="D215" s="57"/>
      <c r="E215" s="466" t="str">
        <f>IF(AND('Sch C-1'!C215="",D215=""),"",(VLOOKUP(Q215,'Sch C'!$T$10:$U$191,2,0)))</f>
        <v/>
      </c>
      <c r="F215" s="59"/>
      <c r="G215" s="59"/>
      <c r="Q215" s="455" t="str">
        <f t="shared" si="4"/>
        <v>-</v>
      </c>
    </row>
    <row r="216" spans="1:17" x14ac:dyDescent="0.25">
      <c r="A216" s="58"/>
      <c r="B216" s="60"/>
      <c r="C216" s="57"/>
      <c r="D216" s="57"/>
      <c r="E216" s="466" t="str">
        <f>IF(AND('Sch C-1'!C216="",D216=""),"",(VLOOKUP(Q216,'Sch C'!$T$10:$U$191,2,0)))</f>
        <v/>
      </c>
      <c r="F216" s="59"/>
      <c r="G216" s="59"/>
      <c r="Q216" s="455" t="str">
        <f t="shared" si="4"/>
        <v>-</v>
      </c>
    </row>
    <row r="217" spans="1:17" x14ac:dyDescent="0.25">
      <c r="A217" s="58"/>
      <c r="B217" s="60"/>
      <c r="C217" s="57"/>
      <c r="D217" s="57"/>
      <c r="E217" s="466" t="str">
        <f>IF(AND('Sch C-1'!C217="",D217=""),"",(VLOOKUP(Q217,'Sch C'!$T$10:$U$191,2,0)))</f>
        <v/>
      </c>
      <c r="F217" s="59"/>
      <c r="G217" s="59"/>
      <c r="Q217" s="455" t="str">
        <f t="shared" si="4"/>
        <v>-</v>
      </c>
    </row>
    <row r="218" spans="1:17" x14ac:dyDescent="0.25">
      <c r="A218" s="58"/>
      <c r="B218" s="60"/>
      <c r="C218" s="57"/>
      <c r="D218" s="57"/>
      <c r="E218" s="466" t="str">
        <f>IF(AND('Sch C-1'!C218="",D218=""),"",(VLOOKUP(Q218,'Sch C'!$T$10:$U$191,2,0)))</f>
        <v/>
      </c>
      <c r="F218" s="59"/>
      <c r="G218" s="59"/>
      <c r="Q218" s="455" t="str">
        <f t="shared" si="4"/>
        <v>-</v>
      </c>
    </row>
    <row r="219" spans="1:17" x14ac:dyDescent="0.25">
      <c r="A219" s="58"/>
      <c r="B219" s="60"/>
      <c r="C219" s="57"/>
      <c r="D219" s="57"/>
      <c r="E219" s="466" t="str">
        <f>IF(AND('Sch C-1'!C219="",D219=""),"",(VLOOKUP(Q219,'Sch C'!$T$10:$U$191,2,0)))</f>
        <v/>
      </c>
      <c r="F219" s="59"/>
      <c r="G219" s="59"/>
      <c r="Q219" s="455" t="str">
        <f t="shared" si="4"/>
        <v>-</v>
      </c>
    </row>
    <row r="220" spans="1:17" x14ac:dyDescent="0.25">
      <c r="A220" s="58"/>
      <c r="B220" s="60"/>
      <c r="C220" s="57"/>
      <c r="D220" s="57"/>
      <c r="E220" s="466" t="str">
        <f>IF(AND('Sch C-1'!C220="",D220=""),"",(VLOOKUP(Q220,'Sch C'!$T$10:$U$191,2,0)))</f>
        <v/>
      </c>
      <c r="F220" s="59"/>
      <c r="G220" s="59"/>
      <c r="Q220" s="455" t="str">
        <f t="shared" si="4"/>
        <v>-</v>
      </c>
    </row>
    <row r="221" spans="1:17" x14ac:dyDescent="0.25">
      <c r="A221" s="58"/>
      <c r="B221" s="60"/>
      <c r="C221" s="57"/>
      <c r="D221" s="57"/>
      <c r="E221" s="466" t="str">
        <f>IF(AND('Sch C-1'!C221="",D221=""),"",(VLOOKUP(Q221,'Sch C'!$T$10:$U$191,2,0)))</f>
        <v/>
      </c>
      <c r="F221" s="59"/>
      <c r="G221" s="59"/>
      <c r="Q221" s="455" t="str">
        <f t="shared" si="4"/>
        <v>-</v>
      </c>
    </row>
    <row r="222" spans="1:17" x14ac:dyDescent="0.25">
      <c r="A222" s="58"/>
      <c r="B222" s="60"/>
      <c r="C222" s="57"/>
      <c r="D222" s="57"/>
      <c r="E222" s="466" t="str">
        <f>IF(AND('Sch C-1'!C222="",D222=""),"",(VLOOKUP(Q222,'Sch C'!$T$10:$U$191,2,0)))</f>
        <v/>
      </c>
      <c r="F222" s="59"/>
      <c r="G222" s="59"/>
      <c r="Q222" s="455" t="str">
        <f t="shared" si="4"/>
        <v>-</v>
      </c>
    </row>
    <row r="223" spans="1:17" x14ac:dyDescent="0.25">
      <c r="A223" s="58"/>
      <c r="B223" s="60"/>
      <c r="C223" s="57"/>
      <c r="D223" s="57"/>
      <c r="E223" s="466" t="str">
        <f>IF(AND('Sch C-1'!C223="",D223=""),"",(VLOOKUP(Q223,'Sch C'!$T$10:$U$191,2,0)))</f>
        <v/>
      </c>
      <c r="F223" s="59"/>
      <c r="G223" s="59"/>
      <c r="Q223" s="455" t="str">
        <f t="shared" si="4"/>
        <v>-</v>
      </c>
    </row>
    <row r="224" spans="1:17" x14ac:dyDescent="0.25">
      <c r="A224" s="58"/>
      <c r="B224" s="60"/>
      <c r="C224" s="57"/>
      <c r="D224" s="57"/>
      <c r="E224" s="466" t="str">
        <f>IF(AND('Sch C-1'!C224="",D224=""),"",(VLOOKUP(Q224,'Sch C'!$T$10:$U$191,2,0)))</f>
        <v/>
      </c>
      <c r="F224" s="59"/>
      <c r="G224" s="59"/>
      <c r="Q224" s="455" t="str">
        <f t="shared" si="4"/>
        <v>-</v>
      </c>
    </row>
    <row r="225" spans="1:17" x14ac:dyDescent="0.25">
      <c r="A225" s="58"/>
      <c r="B225" s="60"/>
      <c r="C225" s="57"/>
      <c r="D225" s="57"/>
      <c r="E225" s="466" t="str">
        <f>IF(AND('Sch C-1'!C225="",D225=""),"",(VLOOKUP(Q225,'Sch C'!$T$10:$U$191,2,0)))</f>
        <v/>
      </c>
      <c r="F225" s="59"/>
      <c r="G225" s="59"/>
      <c r="Q225" s="455" t="str">
        <f t="shared" si="4"/>
        <v>-</v>
      </c>
    </row>
    <row r="226" spans="1:17" x14ac:dyDescent="0.25">
      <c r="A226" s="58"/>
      <c r="B226" s="60"/>
      <c r="C226" s="57"/>
      <c r="D226" s="57"/>
      <c r="E226" s="466" t="str">
        <f>IF(AND('Sch C-1'!C226="",D226=""),"",(VLOOKUP(Q226,'Sch C'!$T$10:$U$191,2,0)))</f>
        <v/>
      </c>
      <c r="F226" s="59"/>
      <c r="G226" s="59"/>
      <c r="Q226" s="455" t="str">
        <f t="shared" si="4"/>
        <v>-</v>
      </c>
    </row>
    <row r="227" spans="1:17" x14ac:dyDescent="0.25">
      <c r="A227" s="58"/>
      <c r="B227" s="60"/>
      <c r="C227" s="57"/>
      <c r="D227" s="57"/>
      <c r="E227" s="466" t="str">
        <f>IF(AND('Sch C-1'!C227="",D227=""),"",(VLOOKUP(Q227,'Sch C'!$T$10:$U$191,2,0)))</f>
        <v/>
      </c>
      <c r="F227" s="59"/>
      <c r="G227" s="59"/>
      <c r="Q227" s="455" t="str">
        <f t="shared" si="4"/>
        <v>-</v>
      </c>
    </row>
    <row r="228" spans="1:17" x14ac:dyDescent="0.25">
      <c r="A228" s="58"/>
      <c r="B228" s="60"/>
      <c r="C228" s="57"/>
      <c r="D228" s="57"/>
      <c r="E228" s="466" t="str">
        <f>IF(AND('Sch C-1'!C228="",D228=""),"",(VLOOKUP(Q228,'Sch C'!$T$10:$U$191,2,0)))</f>
        <v/>
      </c>
      <c r="F228" s="59"/>
      <c r="G228" s="59"/>
      <c r="Q228" s="455" t="str">
        <f t="shared" si="4"/>
        <v>-</v>
      </c>
    </row>
    <row r="229" spans="1:17" x14ac:dyDescent="0.25">
      <c r="A229" s="58"/>
      <c r="B229" s="60"/>
      <c r="C229" s="57"/>
      <c r="D229" s="57"/>
      <c r="E229" s="466" t="str">
        <f>IF(AND('Sch C-1'!C229="",D229=""),"",(VLOOKUP(Q229,'Sch C'!$T$10:$U$191,2,0)))</f>
        <v/>
      </c>
      <c r="F229" s="59"/>
      <c r="G229" s="59"/>
      <c r="Q229" s="455" t="str">
        <f t="shared" si="4"/>
        <v>-</v>
      </c>
    </row>
    <row r="230" spans="1:17" x14ac:dyDescent="0.25">
      <c r="A230" s="58"/>
      <c r="B230" s="60"/>
      <c r="C230" s="57"/>
      <c r="D230" s="57"/>
      <c r="E230" s="466" t="str">
        <f>IF(AND('Sch C-1'!C230="",D230=""),"",(VLOOKUP(Q230,'Sch C'!$T$10:$U$191,2,0)))</f>
        <v/>
      </c>
      <c r="F230" s="59"/>
      <c r="G230" s="59"/>
      <c r="Q230" s="455" t="str">
        <f t="shared" si="4"/>
        <v>-</v>
      </c>
    </row>
    <row r="231" spans="1:17" x14ac:dyDescent="0.25">
      <c r="A231" s="58"/>
      <c r="B231" s="60"/>
      <c r="C231" s="57"/>
      <c r="D231" s="57"/>
      <c r="E231" s="466" t="str">
        <f>IF(AND('Sch C-1'!C231="",D231=""),"",(VLOOKUP(Q231,'Sch C'!$T$10:$U$191,2,0)))</f>
        <v/>
      </c>
      <c r="F231" s="59"/>
      <c r="G231" s="59"/>
      <c r="Q231" s="455" t="str">
        <f t="shared" si="4"/>
        <v>-</v>
      </c>
    </row>
    <row r="232" spans="1:17" x14ac:dyDescent="0.25">
      <c r="A232" s="58"/>
      <c r="B232" s="60"/>
      <c r="C232" s="57"/>
      <c r="D232" s="57"/>
      <c r="E232" s="466" t="str">
        <f>IF(AND('Sch C-1'!C232="",D232=""),"",(VLOOKUP(Q232,'Sch C'!$T$10:$U$191,2,0)))</f>
        <v/>
      </c>
      <c r="F232" s="59"/>
      <c r="G232" s="59"/>
      <c r="Q232" s="455" t="str">
        <f t="shared" si="4"/>
        <v>-</v>
      </c>
    </row>
    <row r="233" spans="1:17" x14ac:dyDescent="0.25">
      <c r="A233" s="58"/>
      <c r="B233" s="60"/>
      <c r="C233" s="57"/>
      <c r="D233" s="57"/>
      <c r="E233" s="466" t="str">
        <f>IF(AND('Sch C-1'!C233="",D233=""),"",(VLOOKUP(Q233,'Sch C'!$T$10:$U$191,2,0)))</f>
        <v/>
      </c>
      <c r="F233" s="59"/>
      <c r="G233" s="59"/>
      <c r="Q233" s="455" t="str">
        <f t="shared" si="4"/>
        <v>-</v>
      </c>
    </row>
    <row r="234" spans="1:17" x14ac:dyDescent="0.25">
      <c r="A234" s="58"/>
      <c r="B234" s="60"/>
      <c r="C234" s="57"/>
      <c r="D234" s="57"/>
      <c r="E234" s="466" t="str">
        <f>IF(AND('Sch C-1'!C234="",D234=""),"",(VLOOKUP(Q234,'Sch C'!$T$10:$U$191,2,0)))</f>
        <v/>
      </c>
      <c r="F234" s="59"/>
      <c r="G234" s="59"/>
      <c r="Q234" s="455" t="str">
        <f t="shared" si="4"/>
        <v>-</v>
      </c>
    </row>
    <row r="235" spans="1:17" x14ac:dyDescent="0.25">
      <c r="A235" s="58"/>
      <c r="B235" s="60"/>
      <c r="C235" s="57"/>
      <c r="D235" s="57"/>
      <c r="E235" s="466" t="str">
        <f>IF(AND('Sch C-1'!C235="",D235=""),"",(VLOOKUP(Q235,'Sch C'!$T$10:$U$191,2,0)))</f>
        <v/>
      </c>
      <c r="F235" s="59"/>
      <c r="G235" s="59"/>
      <c r="Q235" s="455" t="str">
        <f t="shared" si="4"/>
        <v>-</v>
      </c>
    </row>
    <row r="236" spans="1:17" x14ac:dyDescent="0.25">
      <c r="A236" s="58"/>
      <c r="B236" s="60"/>
      <c r="C236" s="57"/>
      <c r="D236" s="57"/>
      <c r="E236" s="466" t="str">
        <f>IF(AND('Sch C-1'!C236="",D236=""),"",(VLOOKUP(Q236,'Sch C'!$T$10:$U$191,2,0)))</f>
        <v/>
      </c>
      <c r="F236" s="59"/>
      <c r="G236" s="59"/>
      <c r="Q236" s="455" t="str">
        <f t="shared" si="4"/>
        <v>-</v>
      </c>
    </row>
    <row r="237" spans="1:17" x14ac:dyDescent="0.25">
      <c r="A237" s="58"/>
      <c r="B237" s="60"/>
      <c r="C237" s="57"/>
      <c r="D237" s="57"/>
      <c r="E237" s="466" t="str">
        <f>IF(AND('Sch C-1'!C237="",D237=""),"",(VLOOKUP(Q237,'Sch C'!$T$10:$U$191,2,0)))</f>
        <v/>
      </c>
      <c r="F237" s="59"/>
      <c r="G237" s="59"/>
      <c r="Q237" s="455" t="str">
        <f t="shared" si="4"/>
        <v>-</v>
      </c>
    </row>
    <row r="238" spans="1:17" x14ac:dyDescent="0.25">
      <c r="A238" s="58"/>
      <c r="B238" s="60"/>
      <c r="C238" s="57"/>
      <c r="D238" s="57"/>
      <c r="E238" s="466" t="str">
        <f>IF(AND('Sch C-1'!C238="",D238=""),"",(VLOOKUP(Q238,'Sch C'!$T$10:$U$191,2,0)))</f>
        <v/>
      </c>
      <c r="F238" s="59"/>
      <c r="G238" s="59"/>
      <c r="Q238" s="455" t="str">
        <f t="shared" si="4"/>
        <v>-</v>
      </c>
    </row>
    <row r="239" spans="1:17" x14ac:dyDescent="0.25">
      <c r="A239" s="58"/>
      <c r="B239" s="60"/>
      <c r="C239" s="57"/>
      <c r="D239" s="57"/>
      <c r="E239" s="466" t="str">
        <f>IF(AND('Sch C-1'!C239="",D239=""),"",(VLOOKUP(Q239,'Sch C'!$T$10:$U$191,2,0)))</f>
        <v/>
      </c>
      <c r="F239" s="59"/>
      <c r="G239" s="59"/>
      <c r="Q239" s="455" t="str">
        <f t="shared" si="4"/>
        <v>-</v>
      </c>
    </row>
    <row r="240" spans="1:17" x14ac:dyDescent="0.25">
      <c r="A240" s="58"/>
      <c r="B240" s="60"/>
      <c r="C240" s="57"/>
      <c r="D240" s="57"/>
      <c r="E240" s="466" t="str">
        <f>IF(AND('Sch C-1'!C240="",D240=""),"",(VLOOKUP(Q240,'Sch C'!$T$10:$U$191,2,0)))</f>
        <v/>
      </c>
      <c r="F240" s="59"/>
      <c r="G240" s="59"/>
      <c r="Q240" s="455" t="str">
        <f t="shared" si="4"/>
        <v>-</v>
      </c>
    </row>
    <row r="241" spans="1:17" x14ac:dyDescent="0.25">
      <c r="A241" s="58"/>
      <c r="B241" s="60"/>
      <c r="C241" s="57"/>
      <c r="D241" s="57"/>
      <c r="E241" s="466" t="str">
        <f>IF(AND('Sch C-1'!C241="",D241=""),"",(VLOOKUP(Q241,'Sch C'!$T$10:$U$191,2,0)))</f>
        <v/>
      </c>
      <c r="F241" s="59"/>
      <c r="G241" s="59"/>
      <c r="Q241" s="455" t="str">
        <f t="shared" si="4"/>
        <v>-</v>
      </c>
    </row>
    <row r="242" spans="1:17" x14ac:dyDescent="0.25">
      <c r="A242" s="58"/>
      <c r="B242" s="60"/>
      <c r="C242" s="57"/>
      <c r="D242" s="57"/>
      <c r="E242" s="466" t="str">
        <f>IF(AND('Sch C-1'!C242="",D242=""),"",(VLOOKUP(Q242,'Sch C'!$T$10:$U$191,2,0)))</f>
        <v/>
      </c>
      <c r="F242" s="59"/>
      <c r="G242" s="59"/>
      <c r="Q242" s="455" t="str">
        <f t="shared" si="4"/>
        <v>-</v>
      </c>
    </row>
    <row r="243" spans="1:17" x14ac:dyDescent="0.25">
      <c r="A243" s="58"/>
      <c r="B243" s="60"/>
      <c r="C243" s="57"/>
      <c r="D243" s="57"/>
      <c r="E243" s="466" t="str">
        <f>IF(AND('Sch C-1'!C243="",D243=""),"",(VLOOKUP(Q243,'Sch C'!$T$10:$U$191,2,0)))</f>
        <v/>
      </c>
      <c r="F243" s="59"/>
      <c r="G243" s="59"/>
      <c r="Q243" s="455" t="str">
        <f t="shared" si="4"/>
        <v>-</v>
      </c>
    </row>
    <row r="244" spans="1:17" x14ac:dyDescent="0.25">
      <c r="A244" s="58"/>
      <c r="B244" s="60"/>
      <c r="C244" s="57"/>
      <c r="D244" s="57"/>
      <c r="E244" s="466" t="str">
        <f>IF(AND('Sch C-1'!C244="",D244=""),"",(VLOOKUP(Q244,'Sch C'!$T$10:$U$191,2,0)))</f>
        <v/>
      </c>
      <c r="F244" s="59"/>
      <c r="G244" s="59"/>
      <c r="Q244" s="455" t="str">
        <f t="shared" si="4"/>
        <v>-</v>
      </c>
    </row>
    <row r="245" spans="1:17" x14ac:dyDescent="0.25">
      <c r="A245" s="58"/>
      <c r="B245" s="60"/>
      <c r="C245" s="57"/>
      <c r="D245" s="57"/>
      <c r="E245" s="466" t="str">
        <f>IF(AND('Sch C-1'!C245="",D245=""),"",(VLOOKUP(Q245,'Sch C'!$T$10:$U$191,2,0)))</f>
        <v/>
      </c>
      <c r="F245" s="59"/>
      <c r="G245" s="59"/>
      <c r="Q245" s="455" t="str">
        <f t="shared" si="4"/>
        <v>-</v>
      </c>
    </row>
    <row r="246" spans="1:17" x14ac:dyDescent="0.25">
      <c r="A246" s="58"/>
      <c r="B246" s="60"/>
      <c r="C246" s="57"/>
      <c r="D246" s="57"/>
      <c r="E246" s="466" t="str">
        <f>IF(AND('Sch C-1'!C246="",D246=""),"",(VLOOKUP(Q246,'Sch C'!$T$10:$U$191,2,0)))</f>
        <v/>
      </c>
      <c r="F246" s="59"/>
      <c r="G246" s="59"/>
      <c r="Q246" s="455" t="str">
        <f t="shared" si="4"/>
        <v>-</v>
      </c>
    </row>
    <row r="247" spans="1:17" x14ac:dyDescent="0.25">
      <c r="A247" s="58"/>
      <c r="B247" s="60"/>
      <c r="C247" s="57"/>
      <c r="D247" s="57"/>
      <c r="E247" s="466" t="str">
        <f>IF(AND('Sch C-1'!C247="",D247=""),"",(VLOOKUP(Q247,'Sch C'!$T$10:$U$191,2,0)))</f>
        <v/>
      </c>
      <c r="F247" s="59"/>
      <c r="G247" s="59"/>
      <c r="Q247" s="455" t="str">
        <f t="shared" si="4"/>
        <v>-</v>
      </c>
    </row>
    <row r="248" spans="1:17" x14ac:dyDescent="0.25">
      <c r="A248" s="58"/>
      <c r="B248" s="60"/>
      <c r="C248" s="57"/>
      <c r="D248" s="57"/>
      <c r="E248" s="466" t="str">
        <f>IF(AND('Sch C-1'!C248="",D248=""),"",(VLOOKUP(Q248,'Sch C'!$T$10:$U$191,2,0)))</f>
        <v/>
      </c>
      <c r="F248" s="59"/>
      <c r="G248" s="59"/>
      <c r="Q248" s="455" t="str">
        <f t="shared" si="4"/>
        <v>-</v>
      </c>
    </row>
    <row r="249" spans="1:17" x14ac:dyDescent="0.25">
      <c r="A249" s="58"/>
      <c r="B249" s="60"/>
      <c r="C249" s="57"/>
      <c r="D249" s="57"/>
      <c r="E249" s="466" t="str">
        <f>IF(AND('Sch C-1'!C249="",D249=""),"",(VLOOKUP(Q249,'Sch C'!$T$10:$U$191,2,0)))</f>
        <v/>
      </c>
      <c r="F249" s="59"/>
      <c r="G249" s="59"/>
      <c r="Q249" s="455" t="str">
        <f t="shared" si="4"/>
        <v>-</v>
      </c>
    </row>
    <row r="250" spans="1:17" x14ac:dyDescent="0.25">
      <c r="A250" s="58"/>
      <c r="B250" s="60"/>
      <c r="C250" s="57"/>
      <c r="D250" s="57"/>
      <c r="E250" s="466" t="str">
        <f>IF(AND('Sch C-1'!C250="",D250=""),"",(VLOOKUP(Q250,'Sch C'!$T$10:$U$191,2,0)))</f>
        <v/>
      </c>
      <c r="F250" s="59"/>
      <c r="G250" s="59"/>
      <c r="Q250" s="455" t="str">
        <f t="shared" si="4"/>
        <v>-</v>
      </c>
    </row>
    <row r="251" spans="1:17" x14ac:dyDescent="0.25">
      <c r="A251" s="58"/>
      <c r="B251" s="60"/>
      <c r="C251" s="57"/>
      <c r="D251" s="57"/>
      <c r="E251" s="466" t="str">
        <f>IF(AND('Sch C-1'!C251="",D251=""),"",(VLOOKUP(Q251,'Sch C'!$T$10:$U$191,2,0)))</f>
        <v/>
      </c>
      <c r="F251" s="59"/>
      <c r="G251" s="59"/>
      <c r="Q251" s="455" t="str">
        <f t="shared" si="4"/>
        <v>-</v>
      </c>
    </row>
    <row r="252" spans="1:17" x14ac:dyDescent="0.25">
      <c r="A252" s="58"/>
      <c r="B252" s="60"/>
      <c r="C252" s="57"/>
      <c r="D252" s="57"/>
      <c r="E252" s="466" t="str">
        <f>IF(AND('Sch C-1'!C252="",D252=""),"",(VLOOKUP(Q252,'Sch C'!$T$10:$U$191,2,0)))</f>
        <v/>
      </c>
      <c r="F252" s="59"/>
      <c r="G252" s="59"/>
      <c r="Q252" s="455" t="str">
        <f t="shared" si="4"/>
        <v>-</v>
      </c>
    </row>
    <row r="253" spans="1:17" x14ac:dyDescent="0.25">
      <c r="A253" s="58"/>
      <c r="B253" s="60"/>
      <c r="C253" s="57"/>
      <c r="D253" s="57"/>
      <c r="E253" s="466" t="str">
        <f>IF(AND('Sch C-1'!C253="",D253=""),"",(VLOOKUP(Q253,'Sch C'!$T$10:$U$191,2,0)))</f>
        <v/>
      </c>
      <c r="F253" s="59"/>
      <c r="G253" s="59"/>
      <c r="Q253" s="455" t="str">
        <f t="shared" si="4"/>
        <v>-</v>
      </c>
    </row>
    <row r="254" spans="1:17" x14ac:dyDescent="0.25">
      <c r="A254" s="58"/>
      <c r="B254" s="60"/>
      <c r="C254" s="57"/>
      <c r="D254" s="57"/>
      <c r="E254" s="466" t="str">
        <f>IF(AND('Sch C-1'!C254="",D254=""),"",(VLOOKUP(Q254,'Sch C'!$T$10:$U$191,2,0)))</f>
        <v/>
      </c>
      <c r="F254" s="59"/>
      <c r="G254" s="59"/>
      <c r="Q254" s="455" t="str">
        <f t="shared" si="4"/>
        <v>-</v>
      </c>
    </row>
    <row r="255" spans="1:17" x14ac:dyDescent="0.25">
      <c r="A255" s="58"/>
      <c r="B255" s="60"/>
      <c r="C255" s="57"/>
      <c r="D255" s="57"/>
      <c r="E255" s="466" t="str">
        <f>IF(AND('Sch C-1'!C255="",D255=""),"",(VLOOKUP(Q255,'Sch C'!$T$10:$U$191,2,0)))</f>
        <v/>
      </c>
      <c r="F255" s="59"/>
      <c r="G255" s="59"/>
      <c r="Q255" s="455" t="str">
        <f t="shared" si="4"/>
        <v>-</v>
      </c>
    </row>
    <row r="256" spans="1:17" x14ac:dyDescent="0.25">
      <c r="A256" s="58"/>
      <c r="B256" s="60"/>
      <c r="C256" s="57"/>
      <c r="D256" s="57"/>
      <c r="E256" s="466" t="str">
        <f>IF(AND('Sch C-1'!C256="",D256=""),"",(VLOOKUP(Q256,'Sch C'!$T$10:$U$191,2,0)))</f>
        <v/>
      </c>
      <c r="F256" s="59"/>
      <c r="G256" s="59"/>
      <c r="Q256" s="455" t="str">
        <f t="shared" si="4"/>
        <v>-</v>
      </c>
    </row>
    <row r="257" spans="1:17" x14ac:dyDescent="0.25">
      <c r="A257" s="58"/>
      <c r="B257" s="60"/>
      <c r="C257" s="57"/>
      <c r="D257" s="57"/>
      <c r="E257" s="466" t="str">
        <f>IF(AND('Sch C-1'!C257="",D257=""),"",(VLOOKUP(Q257,'Sch C'!$T$10:$U$191,2,0)))</f>
        <v/>
      </c>
      <c r="F257" s="59"/>
      <c r="G257" s="59"/>
      <c r="Q257" s="455" t="str">
        <f t="shared" si="4"/>
        <v>-</v>
      </c>
    </row>
    <row r="258" spans="1:17" x14ac:dyDescent="0.25">
      <c r="A258" s="58"/>
      <c r="B258" s="60"/>
      <c r="C258" s="57"/>
      <c r="D258" s="57"/>
      <c r="E258" s="466" t="str">
        <f>IF(AND('Sch C-1'!C258="",D258=""),"",(VLOOKUP(Q258,'Sch C'!$T$10:$U$191,2,0)))</f>
        <v/>
      </c>
      <c r="F258" s="59"/>
      <c r="G258" s="59"/>
      <c r="Q258" s="455" t="str">
        <f t="shared" si="4"/>
        <v>-</v>
      </c>
    </row>
    <row r="259" spans="1:17" x14ac:dyDescent="0.25">
      <c r="A259" s="58"/>
      <c r="B259" s="60"/>
      <c r="C259" s="57"/>
      <c r="D259" s="57"/>
      <c r="E259" s="466" t="str">
        <f>IF(AND('Sch C-1'!C259="",D259=""),"",(VLOOKUP(Q259,'Sch C'!$T$10:$U$191,2,0)))</f>
        <v/>
      </c>
      <c r="F259" s="59"/>
      <c r="G259" s="59"/>
      <c r="Q259" s="455" t="str">
        <f t="shared" si="4"/>
        <v>-</v>
      </c>
    </row>
    <row r="260" spans="1:17" x14ac:dyDescent="0.25">
      <c r="A260" s="58"/>
      <c r="B260" s="60"/>
      <c r="C260" s="57"/>
      <c r="D260" s="57"/>
      <c r="E260" s="466" t="str">
        <f>IF(AND('Sch C-1'!C260="",D260=""),"",(VLOOKUP(Q260,'Sch C'!$T$10:$U$191,2,0)))</f>
        <v/>
      </c>
      <c r="F260" s="59"/>
      <c r="G260" s="59"/>
      <c r="Q260" s="455" t="str">
        <f t="shared" si="4"/>
        <v>-</v>
      </c>
    </row>
    <row r="261" spans="1:17" x14ac:dyDescent="0.25">
      <c r="A261" s="58"/>
      <c r="B261" s="60"/>
      <c r="C261" s="57"/>
      <c r="D261" s="57"/>
      <c r="E261" s="466" t="str">
        <f>IF(AND('Sch C-1'!C261="",D261=""),"",(VLOOKUP(Q261,'Sch C'!$T$10:$U$191,2,0)))</f>
        <v/>
      </c>
      <c r="F261" s="59"/>
      <c r="G261" s="59"/>
      <c r="Q261" s="455" t="str">
        <f t="shared" si="4"/>
        <v>-</v>
      </c>
    </row>
    <row r="262" spans="1:17" x14ac:dyDescent="0.25">
      <c r="A262" s="58"/>
      <c r="B262" s="60"/>
      <c r="C262" s="57"/>
      <c r="D262" s="57"/>
      <c r="E262" s="466" t="str">
        <f>IF(AND('Sch C-1'!C262="",D262=""),"",(VLOOKUP(Q262,'Sch C'!$T$10:$U$191,2,0)))</f>
        <v/>
      </c>
      <c r="F262" s="59"/>
      <c r="G262" s="59"/>
      <c r="Q262" s="455" t="str">
        <f t="shared" si="4"/>
        <v>-</v>
      </c>
    </row>
    <row r="263" spans="1:17" x14ac:dyDescent="0.25">
      <c r="A263" s="58"/>
      <c r="B263" s="60"/>
      <c r="C263" s="57"/>
      <c r="D263" s="57"/>
      <c r="E263" s="466" t="str">
        <f>IF(AND('Sch C-1'!C263="",D263=""),"",(VLOOKUP(Q263,'Sch C'!$T$10:$U$191,2,0)))</f>
        <v/>
      </c>
      <c r="F263" s="59"/>
      <c r="G263" s="59"/>
      <c r="Q263" s="455" t="str">
        <f t="shared" si="4"/>
        <v>-</v>
      </c>
    </row>
    <row r="264" spans="1:17" x14ac:dyDescent="0.25">
      <c r="A264" s="58"/>
      <c r="B264" s="60"/>
      <c r="C264" s="57"/>
      <c r="D264" s="57"/>
      <c r="E264" s="466" t="str">
        <f>IF(AND('Sch C-1'!C264="",D264=""),"",(VLOOKUP(Q264,'Sch C'!$T$10:$U$191,2,0)))</f>
        <v/>
      </c>
      <c r="F264" s="59"/>
      <c r="G264" s="59"/>
      <c r="Q264" s="455" t="str">
        <f t="shared" si="4"/>
        <v>-</v>
      </c>
    </row>
    <row r="265" spans="1:17" x14ac:dyDescent="0.25">
      <c r="A265" s="58"/>
      <c r="B265" s="60"/>
      <c r="C265" s="57"/>
      <c r="D265" s="57"/>
      <c r="E265" s="466" t="str">
        <f>IF(AND('Sch C-1'!C265="",D265=""),"",(VLOOKUP(Q265,'Sch C'!$T$10:$U$191,2,0)))</f>
        <v/>
      </c>
      <c r="F265" s="59"/>
      <c r="G265" s="59"/>
      <c r="Q265" s="455" t="str">
        <f t="shared" si="4"/>
        <v>-</v>
      </c>
    </row>
    <row r="266" spans="1:17" x14ac:dyDescent="0.25">
      <c r="A266" s="58"/>
      <c r="B266" s="60"/>
      <c r="C266" s="57"/>
      <c r="D266" s="57"/>
      <c r="E266" s="466" t="str">
        <f>IF(AND('Sch C-1'!C266="",D266=""),"",(VLOOKUP(Q266,'Sch C'!$T$10:$U$191,2,0)))</f>
        <v/>
      </c>
      <c r="F266" s="59"/>
      <c r="G266" s="59"/>
      <c r="Q266" s="455" t="str">
        <f t="shared" si="4"/>
        <v>-</v>
      </c>
    </row>
    <row r="267" spans="1:17" x14ac:dyDescent="0.25">
      <c r="A267" s="58"/>
      <c r="B267" s="60"/>
      <c r="C267" s="57"/>
      <c r="D267" s="57"/>
      <c r="E267" s="466" t="str">
        <f>IF(AND('Sch C-1'!C267="",D267=""),"",(VLOOKUP(Q267,'Sch C'!$T$10:$U$191,2,0)))</f>
        <v/>
      </c>
      <c r="F267" s="59"/>
      <c r="G267" s="59"/>
      <c r="Q267" s="455" t="str">
        <f t="shared" si="4"/>
        <v>-</v>
      </c>
    </row>
    <row r="268" spans="1:17" x14ac:dyDescent="0.25">
      <c r="A268" s="58"/>
      <c r="B268" s="60"/>
      <c r="C268" s="57"/>
      <c r="D268" s="57"/>
      <c r="E268" s="466" t="str">
        <f>IF(AND('Sch C-1'!C268="",D268=""),"",(VLOOKUP(Q268,'Sch C'!$T$10:$U$191,2,0)))</f>
        <v/>
      </c>
      <c r="F268" s="59"/>
      <c r="G268" s="59"/>
      <c r="Q268" s="455" t="str">
        <f t="shared" si="4"/>
        <v>-</v>
      </c>
    </row>
    <row r="269" spans="1:17" x14ac:dyDescent="0.25">
      <c r="A269" s="58"/>
      <c r="B269" s="60"/>
      <c r="C269" s="57"/>
      <c r="D269" s="57"/>
      <c r="E269" s="466" t="str">
        <f>IF(AND('Sch C-1'!C269="",D269=""),"",(VLOOKUP(Q269,'Sch C'!$T$10:$U$191,2,0)))</f>
        <v/>
      </c>
      <c r="F269" s="59"/>
      <c r="G269" s="59"/>
      <c r="Q269" s="455" t="str">
        <f t="shared" si="4"/>
        <v>-</v>
      </c>
    </row>
    <row r="270" spans="1:17" x14ac:dyDescent="0.25">
      <c r="A270" s="58"/>
      <c r="B270" s="60"/>
      <c r="C270" s="57"/>
      <c r="D270" s="57"/>
      <c r="E270" s="466" t="str">
        <f>IF(AND('Sch C-1'!C270="",D270=""),"",(VLOOKUP(Q270,'Sch C'!$T$10:$U$191,2,0)))</f>
        <v/>
      </c>
      <c r="F270" s="59"/>
      <c r="G270" s="59"/>
      <c r="Q270" s="455" t="str">
        <f t="shared" ref="Q270:Q333" si="5">C270&amp;"-"&amp;D270</f>
        <v>-</v>
      </c>
    </row>
    <row r="271" spans="1:17" x14ac:dyDescent="0.25">
      <c r="A271" s="58"/>
      <c r="B271" s="60"/>
      <c r="C271" s="57"/>
      <c r="D271" s="57"/>
      <c r="E271" s="466" t="str">
        <f>IF(AND('Sch C-1'!C271="",D271=""),"",(VLOOKUP(Q271,'Sch C'!$T$10:$U$191,2,0)))</f>
        <v/>
      </c>
      <c r="F271" s="59"/>
      <c r="G271" s="59"/>
      <c r="Q271" s="455" t="str">
        <f t="shared" si="5"/>
        <v>-</v>
      </c>
    </row>
    <row r="272" spans="1:17" x14ac:dyDescent="0.25">
      <c r="A272" s="58"/>
      <c r="B272" s="60"/>
      <c r="C272" s="57"/>
      <c r="D272" s="57"/>
      <c r="E272" s="466" t="str">
        <f>IF(AND('Sch C-1'!C272="",D272=""),"",(VLOOKUP(Q272,'Sch C'!$T$10:$U$191,2,0)))</f>
        <v/>
      </c>
      <c r="F272" s="59"/>
      <c r="G272" s="59"/>
      <c r="Q272" s="455" t="str">
        <f t="shared" si="5"/>
        <v>-</v>
      </c>
    </row>
    <row r="273" spans="1:17" x14ac:dyDescent="0.25">
      <c r="A273" s="58"/>
      <c r="B273" s="60"/>
      <c r="C273" s="57"/>
      <c r="D273" s="57"/>
      <c r="E273" s="466" t="str">
        <f>IF(AND('Sch C-1'!C273="",D273=""),"",(VLOOKUP(Q273,'Sch C'!$T$10:$U$191,2,0)))</f>
        <v/>
      </c>
      <c r="F273" s="59"/>
      <c r="G273" s="59"/>
      <c r="Q273" s="455" t="str">
        <f t="shared" si="5"/>
        <v>-</v>
      </c>
    </row>
    <row r="274" spans="1:17" x14ac:dyDescent="0.25">
      <c r="A274" s="58"/>
      <c r="B274" s="60"/>
      <c r="C274" s="57"/>
      <c r="D274" s="57"/>
      <c r="E274" s="466" t="str">
        <f>IF(AND('Sch C-1'!C274="",D274=""),"",(VLOOKUP(Q274,'Sch C'!$T$10:$U$191,2,0)))</f>
        <v/>
      </c>
      <c r="F274" s="59"/>
      <c r="G274" s="59"/>
      <c r="Q274" s="455" t="str">
        <f t="shared" si="5"/>
        <v>-</v>
      </c>
    </row>
    <row r="275" spans="1:17" x14ac:dyDescent="0.25">
      <c r="A275" s="58"/>
      <c r="B275" s="60"/>
      <c r="C275" s="57"/>
      <c r="D275" s="57"/>
      <c r="E275" s="466" t="str">
        <f>IF(AND('Sch C-1'!C275="",D275=""),"",(VLOOKUP(Q275,'Sch C'!$T$10:$U$191,2,0)))</f>
        <v/>
      </c>
      <c r="F275" s="59"/>
      <c r="G275" s="59"/>
      <c r="Q275" s="455" t="str">
        <f t="shared" si="5"/>
        <v>-</v>
      </c>
    </row>
    <row r="276" spans="1:17" x14ac:dyDescent="0.25">
      <c r="A276" s="58"/>
      <c r="B276" s="60"/>
      <c r="C276" s="57"/>
      <c r="D276" s="57"/>
      <c r="E276" s="466" t="str">
        <f>IF(AND('Sch C-1'!C276="",D276=""),"",(VLOOKUP(Q276,'Sch C'!$T$10:$U$191,2,0)))</f>
        <v/>
      </c>
      <c r="F276" s="59"/>
      <c r="G276" s="59"/>
      <c r="Q276" s="455" t="str">
        <f t="shared" si="5"/>
        <v>-</v>
      </c>
    </row>
    <row r="277" spans="1:17" x14ac:dyDescent="0.25">
      <c r="A277" s="58"/>
      <c r="B277" s="60"/>
      <c r="C277" s="57"/>
      <c r="D277" s="57"/>
      <c r="E277" s="466" t="str">
        <f>IF(AND('Sch C-1'!C277="",D277=""),"",(VLOOKUP(Q277,'Sch C'!$T$10:$U$191,2,0)))</f>
        <v/>
      </c>
      <c r="F277" s="59"/>
      <c r="G277" s="59"/>
      <c r="Q277" s="455" t="str">
        <f t="shared" si="5"/>
        <v>-</v>
      </c>
    </row>
    <row r="278" spans="1:17" x14ac:dyDescent="0.25">
      <c r="A278" s="58"/>
      <c r="B278" s="60"/>
      <c r="C278" s="57"/>
      <c r="D278" s="57"/>
      <c r="E278" s="466" t="str">
        <f>IF(AND('Sch C-1'!C278="",D278=""),"",(VLOOKUP(Q278,'Sch C'!$T$10:$U$191,2,0)))</f>
        <v/>
      </c>
      <c r="F278" s="59"/>
      <c r="G278" s="59"/>
      <c r="Q278" s="455" t="str">
        <f t="shared" si="5"/>
        <v>-</v>
      </c>
    </row>
    <row r="279" spans="1:17" x14ac:dyDescent="0.25">
      <c r="A279" s="58"/>
      <c r="B279" s="60"/>
      <c r="C279" s="57"/>
      <c r="D279" s="57"/>
      <c r="E279" s="466" t="str">
        <f>IF(AND('Sch C-1'!C279="",D279=""),"",(VLOOKUP(Q279,'Sch C'!$T$10:$U$191,2,0)))</f>
        <v/>
      </c>
      <c r="F279" s="59"/>
      <c r="G279" s="59"/>
      <c r="Q279" s="455" t="str">
        <f t="shared" si="5"/>
        <v>-</v>
      </c>
    </row>
    <row r="280" spans="1:17" x14ac:dyDescent="0.25">
      <c r="A280" s="58"/>
      <c r="B280" s="60"/>
      <c r="C280" s="57"/>
      <c r="D280" s="57"/>
      <c r="E280" s="466" t="str">
        <f>IF(AND('Sch C-1'!C280="",D280=""),"",(VLOOKUP(Q280,'Sch C'!$T$10:$U$191,2,0)))</f>
        <v/>
      </c>
      <c r="F280" s="59"/>
      <c r="G280" s="59"/>
      <c r="Q280" s="455" t="str">
        <f t="shared" si="5"/>
        <v>-</v>
      </c>
    </row>
    <row r="281" spans="1:17" x14ac:dyDescent="0.25">
      <c r="A281" s="58"/>
      <c r="B281" s="60"/>
      <c r="C281" s="57"/>
      <c r="D281" s="57"/>
      <c r="E281" s="466" t="str">
        <f>IF(AND('Sch C-1'!C281="",D281=""),"",(VLOOKUP(Q281,'Sch C'!$T$10:$U$191,2,0)))</f>
        <v/>
      </c>
      <c r="F281" s="59"/>
      <c r="G281" s="59"/>
      <c r="Q281" s="455" t="str">
        <f t="shared" si="5"/>
        <v>-</v>
      </c>
    </row>
    <row r="282" spans="1:17" x14ac:dyDescent="0.25">
      <c r="A282" s="58"/>
      <c r="B282" s="60"/>
      <c r="C282" s="57"/>
      <c r="D282" s="57"/>
      <c r="E282" s="466" t="str">
        <f>IF(AND('Sch C-1'!C282="",D282=""),"",(VLOOKUP(Q282,'Sch C'!$T$10:$U$191,2,0)))</f>
        <v/>
      </c>
      <c r="F282" s="59"/>
      <c r="G282" s="59"/>
      <c r="Q282" s="455" t="str">
        <f t="shared" si="5"/>
        <v>-</v>
      </c>
    </row>
    <row r="283" spans="1:17" x14ac:dyDescent="0.25">
      <c r="A283" s="58"/>
      <c r="B283" s="60"/>
      <c r="C283" s="57"/>
      <c r="D283" s="57"/>
      <c r="E283" s="466" t="str">
        <f>IF(AND('Sch C-1'!C283="",D283=""),"",(VLOOKUP(Q283,'Sch C'!$T$10:$U$191,2,0)))</f>
        <v/>
      </c>
      <c r="F283" s="59"/>
      <c r="G283" s="59"/>
      <c r="Q283" s="455" t="str">
        <f t="shared" si="5"/>
        <v>-</v>
      </c>
    </row>
    <row r="284" spans="1:17" x14ac:dyDescent="0.25">
      <c r="A284" s="58"/>
      <c r="B284" s="60"/>
      <c r="C284" s="57"/>
      <c r="D284" s="57"/>
      <c r="E284" s="466" t="str">
        <f>IF(AND('Sch C-1'!C284="",D284=""),"",(VLOOKUP(Q284,'Sch C'!$T$10:$U$191,2,0)))</f>
        <v/>
      </c>
      <c r="F284" s="59"/>
      <c r="G284" s="59"/>
      <c r="Q284" s="455" t="str">
        <f t="shared" si="5"/>
        <v>-</v>
      </c>
    </row>
    <row r="285" spans="1:17" x14ac:dyDescent="0.25">
      <c r="A285" s="58"/>
      <c r="B285" s="60"/>
      <c r="C285" s="57"/>
      <c r="D285" s="57"/>
      <c r="E285" s="466" t="str">
        <f>IF(AND('Sch C-1'!C285="",D285=""),"",(VLOOKUP(Q285,'Sch C'!$T$10:$U$191,2,0)))</f>
        <v/>
      </c>
      <c r="F285" s="59"/>
      <c r="G285" s="59"/>
      <c r="Q285" s="455" t="str">
        <f t="shared" si="5"/>
        <v>-</v>
      </c>
    </row>
    <row r="286" spans="1:17" x14ac:dyDescent="0.25">
      <c r="A286" s="58"/>
      <c r="B286" s="60"/>
      <c r="C286" s="57"/>
      <c r="D286" s="57"/>
      <c r="E286" s="466" t="str">
        <f>IF(AND('Sch C-1'!C286="",D286=""),"",(VLOOKUP(Q286,'Sch C'!$T$10:$U$191,2,0)))</f>
        <v/>
      </c>
      <c r="F286" s="59"/>
      <c r="G286" s="59"/>
      <c r="Q286" s="455" t="str">
        <f t="shared" si="5"/>
        <v>-</v>
      </c>
    </row>
    <row r="287" spans="1:17" x14ac:dyDescent="0.25">
      <c r="A287" s="58"/>
      <c r="B287" s="60"/>
      <c r="C287" s="57"/>
      <c r="D287" s="57"/>
      <c r="E287" s="466" t="str">
        <f>IF(AND('Sch C-1'!C287="",D287=""),"",(VLOOKUP(Q287,'Sch C'!$T$10:$U$191,2,0)))</f>
        <v/>
      </c>
      <c r="F287" s="59"/>
      <c r="G287" s="59"/>
      <c r="Q287" s="455" t="str">
        <f t="shared" si="5"/>
        <v>-</v>
      </c>
    </row>
    <row r="288" spans="1:17" x14ac:dyDescent="0.25">
      <c r="A288" s="58"/>
      <c r="B288" s="60"/>
      <c r="C288" s="57"/>
      <c r="D288" s="57"/>
      <c r="E288" s="466" t="str">
        <f>IF(AND('Sch C-1'!C288="",D288=""),"",(VLOOKUP(Q288,'Sch C'!$T$10:$U$191,2,0)))</f>
        <v/>
      </c>
      <c r="F288" s="59"/>
      <c r="G288" s="59"/>
      <c r="Q288" s="455" t="str">
        <f t="shared" si="5"/>
        <v>-</v>
      </c>
    </row>
    <row r="289" spans="1:17" x14ac:dyDescent="0.25">
      <c r="A289" s="58"/>
      <c r="B289" s="60"/>
      <c r="C289" s="57"/>
      <c r="D289" s="57"/>
      <c r="E289" s="466" t="str">
        <f>IF(AND('Sch C-1'!C289="",D289=""),"",(VLOOKUP(Q289,'Sch C'!$T$10:$U$191,2,0)))</f>
        <v/>
      </c>
      <c r="F289" s="59"/>
      <c r="G289" s="59"/>
      <c r="Q289" s="455" t="str">
        <f t="shared" si="5"/>
        <v>-</v>
      </c>
    </row>
    <row r="290" spans="1:17" x14ac:dyDescent="0.25">
      <c r="A290" s="58"/>
      <c r="B290" s="60"/>
      <c r="C290" s="57"/>
      <c r="D290" s="57"/>
      <c r="E290" s="466" t="str">
        <f>IF(AND('Sch C-1'!C290="",D290=""),"",(VLOOKUP(Q290,'Sch C'!$T$10:$U$191,2,0)))</f>
        <v/>
      </c>
      <c r="F290" s="59"/>
      <c r="G290" s="59"/>
      <c r="Q290" s="455" t="str">
        <f t="shared" si="5"/>
        <v>-</v>
      </c>
    </row>
    <row r="291" spans="1:17" x14ac:dyDescent="0.25">
      <c r="A291" s="58"/>
      <c r="B291" s="60"/>
      <c r="C291" s="57"/>
      <c r="D291" s="57"/>
      <c r="E291" s="466" t="str">
        <f>IF(AND('Sch C-1'!C291="",D291=""),"",(VLOOKUP(Q291,'Sch C'!$T$10:$U$191,2,0)))</f>
        <v/>
      </c>
      <c r="F291" s="59"/>
      <c r="G291" s="59"/>
      <c r="Q291" s="455" t="str">
        <f t="shared" si="5"/>
        <v>-</v>
      </c>
    </row>
    <row r="292" spans="1:17" x14ac:dyDescent="0.25">
      <c r="A292" s="58"/>
      <c r="B292" s="60"/>
      <c r="C292" s="57"/>
      <c r="D292" s="57"/>
      <c r="E292" s="466" t="str">
        <f>IF(AND('Sch C-1'!C292="",D292=""),"",(VLOOKUP(Q292,'Sch C'!$T$10:$U$191,2,0)))</f>
        <v/>
      </c>
      <c r="F292" s="59"/>
      <c r="G292" s="59"/>
      <c r="Q292" s="455" t="str">
        <f t="shared" si="5"/>
        <v>-</v>
      </c>
    </row>
    <row r="293" spans="1:17" x14ac:dyDescent="0.25">
      <c r="A293" s="58"/>
      <c r="B293" s="60"/>
      <c r="C293" s="57"/>
      <c r="D293" s="57"/>
      <c r="E293" s="466" t="str">
        <f>IF(AND('Sch C-1'!C293="",D293=""),"",(VLOOKUP(Q293,'Sch C'!$T$10:$U$191,2,0)))</f>
        <v/>
      </c>
      <c r="F293" s="59"/>
      <c r="G293" s="59"/>
      <c r="Q293" s="455" t="str">
        <f t="shared" si="5"/>
        <v>-</v>
      </c>
    </row>
    <row r="294" spans="1:17" x14ac:dyDescent="0.25">
      <c r="A294" s="58"/>
      <c r="B294" s="60"/>
      <c r="C294" s="57"/>
      <c r="D294" s="57"/>
      <c r="E294" s="466" t="str">
        <f>IF(AND('Sch C-1'!C294="",D294=""),"",(VLOOKUP(Q294,'Sch C'!$T$10:$U$191,2,0)))</f>
        <v/>
      </c>
      <c r="F294" s="59"/>
      <c r="G294" s="59"/>
      <c r="Q294" s="455" t="str">
        <f t="shared" si="5"/>
        <v>-</v>
      </c>
    </row>
    <row r="295" spans="1:17" x14ac:dyDescent="0.25">
      <c r="A295" s="58"/>
      <c r="B295" s="60"/>
      <c r="C295" s="57"/>
      <c r="D295" s="57"/>
      <c r="E295" s="466" t="str">
        <f>IF(AND('Sch C-1'!C295="",D295=""),"",(VLOOKUP(Q295,'Sch C'!$T$10:$U$191,2,0)))</f>
        <v/>
      </c>
      <c r="F295" s="59"/>
      <c r="G295" s="59"/>
      <c r="Q295" s="455" t="str">
        <f t="shared" si="5"/>
        <v>-</v>
      </c>
    </row>
    <row r="296" spans="1:17" x14ac:dyDescent="0.25">
      <c r="A296" s="58"/>
      <c r="B296" s="60"/>
      <c r="C296" s="57"/>
      <c r="D296" s="57"/>
      <c r="E296" s="466" t="str">
        <f>IF(AND('Sch C-1'!C296="",D296=""),"",(VLOOKUP(Q296,'Sch C'!$T$10:$U$191,2,0)))</f>
        <v/>
      </c>
      <c r="F296" s="59"/>
      <c r="G296" s="59"/>
      <c r="Q296" s="455" t="str">
        <f t="shared" si="5"/>
        <v>-</v>
      </c>
    </row>
    <row r="297" spans="1:17" x14ac:dyDescent="0.25">
      <c r="A297" s="58"/>
      <c r="B297" s="60"/>
      <c r="C297" s="57"/>
      <c r="D297" s="57"/>
      <c r="E297" s="466" t="str">
        <f>IF(AND('Sch C-1'!C297="",D297=""),"",(VLOOKUP(Q297,'Sch C'!$T$10:$U$191,2,0)))</f>
        <v/>
      </c>
      <c r="F297" s="59"/>
      <c r="G297" s="59"/>
      <c r="Q297" s="455" t="str">
        <f t="shared" si="5"/>
        <v>-</v>
      </c>
    </row>
    <row r="298" spans="1:17" x14ac:dyDescent="0.25">
      <c r="A298" s="58"/>
      <c r="B298" s="60"/>
      <c r="C298" s="57"/>
      <c r="D298" s="57"/>
      <c r="E298" s="466" t="str">
        <f>IF(AND('Sch C-1'!C298="",D298=""),"",(VLOOKUP(Q298,'Sch C'!$T$10:$U$191,2,0)))</f>
        <v/>
      </c>
      <c r="F298" s="59"/>
      <c r="G298" s="59"/>
      <c r="Q298" s="455" t="str">
        <f t="shared" si="5"/>
        <v>-</v>
      </c>
    </row>
    <row r="299" spans="1:17" x14ac:dyDescent="0.25">
      <c r="A299" s="58"/>
      <c r="B299" s="60"/>
      <c r="C299" s="57"/>
      <c r="D299" s="57"/>
      <c r="E299" s="466" t="str">
        <f>IF(AND('Sch C-1'!C299="",D299=""),"",(VLOOKUP(Q299,'Sch C'!$T$10:$U$191,2,0)))</f>
        <v/>
      </c>
      <c r="F299" s="59"/>
      <c r="G299" s="59"/>
      <c r="Q299" s="455" t="str">
        <f t="shared" si="5"/>
        <v>-</v>
      </c>
    </row>
    <row r="300" spans="1:17" x14ac:dyDescent="0.25">
      <c r="A300" s="58"/>
      <c r="B300" s="60"/>
      <c r="C300" s="57"/>
      <c r="D300" s="57"/>
      <c r="E300" s="466" t="str">
        <f>IF(AND('Sch C-1'!C300="",D300=""),"",(VLOOKUP(Q300,'Sch C'!$T$10:$U$191,2,0)))</f>
        <v/>
      </c>
      <c r="F300" s="59"/>
      <c r="G300" s="59"/>
      <c r="Q300" s="455" t="str">
        <f t="shared" si="5"/>
        <v>-</v>
      </c>
    </row>
    <row r="301" spans="1:17" x14ac:dyDescent="0.25">
      <c r="A301" s="58"/>
      <c r="B301" s="60"/>
      <c r="C301" s="57"/>
      <c r="D301" s="57"/>
      <c r="E301" s="466" t="str">
        <f>IF(AND('Sch C-1'!C301="",D301=""),"",(VLOOKUP(Q301,'Sch C'!$T$10:$U$191,2,0)))</f>
        <v/>
      </c>
      <c r="F301" s="59"/>
      <c r="G301" s="59"/>
      <c r="Q301" s="455" t="str">
        <f t="shared" si="5"/>
        <v>-</v>
      </c>
    </row>
    <row r="302" spans="1:17" x14ac:dyDescent="0.25">
      <c r="A302" s="58"/>
      <c r="B302" s="60"/>
      <c r="C302" s="57"/>
      <c r="D302" s="57"/>
      <c r="E302" s="466" t="str">
        <f>IF(AND('Sch C-1'!C302="",D302=""),"",(VLOOKUP(Q302,'Sch C'!$T$10:$U$191,2,0)))</f>
        <v/>
      </c>
      <c r="F302" s="59"/>
      <c r="G302" s="59"/>
      <c r="Q302" s="455" t="str">
        <f t="shared" si="5"/>
        <v>-</v>
      </c>
    </row>
    <row r="303" spans="1:17" x14ac:dyDescent="0.25">
      <c r="A303" s="58"/>
      <c r="B303" s="60"/>
      <c r="C303" s="57"/>
      <c r="D303" s="57"/>
      <c r="E303" s="466" t="str">
        <f>IF(AND('Sch C-1'!C303="",D303=""),"",(VLOOKUP(Q303,'Sch C'!$T$10:$U$191,2,0)))</f>
        <v/>
      </c>
      <c r="F303" s="59"/>
      <c r="G303" s="59"/>
      <c r="Q303" s="455" t="str">
        <f t="shared" si="5"/>
        <v>-</v>
      </c>
    </row>
    <row r="304" spans="1:17" x14ac:dyDescent="0.25">
      <c r="A304" s="58"/>
      <c r="B304" s="60"/>
      <c r="C304" s="57"/>
      <c r="D304" s="57"/>
      <c r="E304" s="466" t="str">
        <f>IF(AND('Sch C-1'!C304="",D304=""),"",(VLOOKUP(Q304,'Sch C'!$T$10:$U$191,2,0)))</f>
        <v/>
      </c>
      <c r="F304" s="59"/>
      <c r="G304" s="59"/>
      <c r="Q304" s="455" t="str">
        <f t="shared" si="5"/>
        <v>-</v>
      </c>
    </row>
    <row r="305" spans="1:17" x14ac:dyDescent="0.25">
      <c r="A305" s="58"/>
      <c r="B305" s="60"/>
      <c r="C305" s="57"/>
      <c r="D305" s="57"/>
      <c r="E305" s="466" t="str">
        <f>IF(AND('Sch C-1'!C305="",D305=""),"",(VLOOKUP(Q305,'Sch C'!$T$10:$U$191,2,0)))</f>
        <v/>
      </c>
      <c r="F305" s="59"/>
      <c r="G305" s="59"/>
      <c r="Q305" s="455" t="str">
        <f t="shared" si="5"/>
        <v>-</v>
      </c>
    </row>
    <row r="306" spans="1:17" x14ac:dyDescent="0.25">
      <c r="A306" s="58"/>
      <c r="B306" s="60"/>
      <c r="C306" s="57"/>
      <c r="D306" s="57"/>
      <c r="E306" s="466" t="str">
        <f>IF(AND('Sch C-1'!C306="",D306=""),"",(VLOOKUP(Q306,'Sch C'!$T$10:$U$191,2,0)))</f>
        <v/>
      </c>
      <c r="F306" s="59"/>
      <c r="G306" s="59"/>
      <c r="Q306" s="455" t="str">
        <f t="shared" si="5"/>
        <v>-</v>
      </c>
    </row>
    <row r="307" spans="1:17" x14ac:dyDescent="0.25">
      <c r="A307" s="58"/>
      <c r="B307" s="60"/>
      <c r="C307" s="57"/>
      <c r="D307" s="57"/>
      <c r="E307" s="466" t="str">
        <f>IF(AND('Sch C-1'!C307="",D307=""),"",(VLOOKUP(Q307,'Sch C'!$T$10:$U$191,2,0)))</f>
        <v/>
      </c>
      <c r="F307" s="59"/>
      <c r="G307" s="59"/>
      <c r="Q307" s="455" t="str">
        <f t="shared" si="5"/>
        <v>-</v>
      </c>
    </row>
    <row r="308" spans="1:17" x14ac:dyDescent="0.25">
      <c r="A308" s="58"/>
      <c r="B308" s="60"/>
      <c r="C308" s="57"/>
      <c r="D308" s="57"/>
      <c r="E308" s="466" t="str">
        <f>IF(AND('Sch C-1'!C308="",D308=""),"",(VLOOKUP(Q308,'Sch C'!$T$10:$U$191,2,0)))</f>
        <v/>
      </c>
      <c r="F308" s="59"/>
      <c r="G308" s="59"/>
      <c r="Q308" s="455" t="str">
        <f t="shared" si="5"/>
        <v>-</v>
      </c>
    </row>
    <row r="309" spans="1:17" x14ac:dyDescent="0.25">
      <c r="A309" s="58"/>
      <c r="B309" s="60"/>
      <c r="C309" s="57"/>
      <c r="D309" s="57"/>
      <c r="E309" s="466" t="str">
        <f>IF(AND('Sch C-1'!C309="",D309=""),"",(VLOOKUP(Q309,'Sch C'!$T$10:$U$191,2,0)))</f>
        <v/>
      </c>
      <c r="F309" s="59"/>
      <c r="G309" s="59"/>
      <c r="Q309" s="455" t="str">
        <f t="shared" si="5"/>
        <v>-</v>
      </c>
    </row>
    <row r="310" spans="1:17" x14ac:dyDescent="0.25">
      <c r="A310" s="58"/>
      <c r="B310" s="60"/>
      <c r="C310" s="57"/>
      <c r="D310" s="57"/>
      <c r="E310" s="466" t="str">
        <f>IF(AND('Sch C-1'!C310="",D310=""),"",(VLOOKUP(Q310,'Sch C'!$T$10:$U$191,2,0)))</f>
        <v/>
      </c>
      <c r="F310" s="59"/>
      <c r="G310" s="59"/>
      <c r="Q310" s="455" t="str">
        <f t="shared" si="5"/>
        <v>-</v>
      </c>
    </row>
    <row r="311" spans="1:17" x14ac:dyDescent="0.25">
      <c r="A311" s="58"/>
      <c r="B311" s="60"/>
      <c r="C311" s="57"/>
      <c r="D311" s="57"/>
      <c r="E311" s="466" t="str">
        <f>IF(AND('Sch C-1'!C311="",D311=""),"",(VLOOKUP(Q311,'Sch C'!$T$10:$U$191,2,0)))</f>
        <v/>
      </c>
      <c r="F311" s="59"/>
      <c r="G311" s="59"/>
      <c r="Q311" s="455" t="str">
        <f t="shared" si="5"/>
        <v>-</v>
      </c>
    </row>
    <row r="312" spans="1:17" x14ac:dyDescent="0.25">
      <c r="A312" s="58"/>
      <c r="B312" s="60"/>
      <c r="C312" s="57"/>
      <c r="D312" s="57"/>
      <c r="E312" s="466" t="str">
        <f>IF(AND('Sch C-1'!C312="",D312=""),"",(VLOOKUP(Q312,'Sch C'!$T$10:$U$191,2,0)))</f>
        <v/>
      </c>
      <c r="F312" s="59"/>
      <c r="G312" s="59"/>
      <c r="Q312" s="455" t="str">
        <f t="shared" si="5"/>
        <v>-</v>
      </c>
    </row>
    <row r="313" spans="1:17" x14ac:dyDescent="0.25">
      <c r="A313" s="58"/>
      <c r="B313" s="60"/>
      <c r="C313" s="57"/>
      <c r="D313" s="57"/>
      <c r="E313" s="466" t="str">
        <f>IF(AND('Sch C-1'!C313="",D313=""),"",(VLOOKUP(Q313,'Sch C'!$T$10:$U$191,2,0)))</f>
        <v/>
      </c>
      <c r="F313" s="59"/>
      <c r="G313" s="59"/>
      <c r="Q313" s="455" t="str">
        <f t="shared" si="5"/>
        <v>-</v>
      </c>
    </row>
    <row r="314" spans="1:17" x14ac:dyDescent="0.25">
      <c r="A314" s="58"/>
      <c r="B314" s="60"/>
      <c r="C314" s="57"/>
      <c r="D314" s="57"/>
      <c r="E314" s="466" t="str">
        <f>IF(AND('Sch C-1'!C314="",D314=""),"",(VLOOKUP(Q314,'Sch C'!$T$10:$U$191,2,0)))</f>
        <v/>
      </c>
      <c r="F314" s="59"/>
      <c r="G314" s="59"/>
      <c r="Q314" s="455" t="str">
        <f t="shared" si="5"/>
        <v>-</v>
      </c>
    </row>
    <row r="315" spans="1:17" x14ac:dyDescent="0.25">
      <c r="A315" s="58"/>
      <c r="B315" s="60"/>
      <c r="C315" s="57"/>
      <c r="D315" s="57"/>
      <c r="E315" s="466" t="str">
        <f>IF(AND('Sch C-1'!C315="",D315=""),"",(VLOOKUP(Q315,'Sch C'!$T$10:$U$191,2,0)))</f>
        <v/>
      </c>
      <c r="F315" s="59"/>
      <c r="G315" s="59"/>
      <c r="Q315" s="455" t="str">
        <f t="shared" si="5"/>
        <v>-</v>
      </c>
    </row>
    <row r="316" spans="1:17" x14ac:dyDescent="0.25">
      <c r="A316" s="58"/>
      <c r="B316" s="60"/>
      <c r="C316" s="57"/>
      <c r="D316" s="57"/>
      <c r="E316" s="466" t="str">
        <f>IF(AND('Sch C-1'!C316="",D316=""),"",(VLOOKUP(Q316,'Sch C'!$T$10:$U$191,2,0)))</f>
        <v/>
      </c>
      <c r="F316" s="59"/>
      <c r="G316" s="59"/>
      <c r="Q316" s="455" t="str">
        <f t="shared" si="5"/>
        <v>-</v>
      </c>
    </row>
    <row r="317" spans="1:17" x14ac:dyDescent="0.25">
      <c r="A317" s="58"/>
      <c r="B317" s="60"/>
      <c r="C317" s="57"/>
      <c r="D317" s="57"/>
      <c r="E317" s="466" t="str">
        <f>IF(AND('Sch C-1'!C317="",D317=""),"",(VLOOKUP(Q317,'Sch C'!$T$10:$U$191,2,0)))</f>
        <v/>
      </c>
      <c r="F317" s="59"/>
      <c r="G317" s="59"/>
      <c r="Q317" s="455" t="str">
        <f t="shared" si="5"/>
        <v>-</v>
      </c>
    </row>
    <row r="318" spans="1:17" x14ac:dyDescent="0.25">
      <c r="A318" s="58"/>
      <c r="B318" s="60"/>
      <c r="C318" s="57"/>
      <c r="D318" s="57"/>
      <c r="E318" s="466" t="str">
        <f>IF(AND('Sch C-1'!C318="",D318=""),"",(VLOOKUP(Q318,'Sch C'!$T$10:$U$191,2,0)))</f>
        <v/>
      </c>
      <c r="F318" s="59"/>
      <c r="G318" s="59"/>
      <c r="Q318" s="455" t="str">
        <f t="shared" si="5"/>
        <v>-</v>
      </c>
    </row>
    <row r="319" spans="1:17" x14ac:dyDescent="0.25">
      <c r="A319" s="58"/>
      <c r="B319" s="60"/>
      <c r="C319" s="57"/>
      <c r="D319" s="57"/>
      <c r="E319" s="466" t="str">
        <f>IF(AND('Sch C-1'!C319="",D319=""),"",(VLOOKUP(Q319,'Sch C'!$T$10:$U$191,2,0)))</f>
        <v/>
      </c>
      <c r="F319" s="59"/>
      <c r="G319" s="59"/>
      <c r="Q319" s="455" t="str">
        <f t="shared" si="5"/>
        <v>-</v>
      </c>
    </row>
    <row r="320" spans="1:17" x14ac:dyDescent="0.25">
      <c r="A320" s="58"/>
      <c r="B320" s="60"/>
      <c r="C320" s="57"/>
      <c r="D320" s="57"/>
      <c r="E320" s="466" t="str">
        <f>IF(AND('Sch C-1'!C320="",D320=""),"",(VLOOKUP(Q320,'Sch C'!$T$10:$U$191,2,0)))</f>
        <v/>
      </c>
      <c r="F320" s="59"/>
      <c r="G320" s="59"/>
      <c r="Q320" s="455" t="str">
        <f t="shared" si="5"/>
        <v>-</v>
      </c>
    </row>
    <row r="321" spans="1:17" x14ac:dyDescent="0.25">
      <c r="A321" s="58"/>
      <c r="B321" s="60"/>
      <c r="C321" s="57"/>
      <c r="D321" s="57"/>
      <c r="E321" s="466" t="str">
        <f>IF(AND('Sch C-1'!C321="",D321=""),"",(VLOOKUP(Q321,'Sch C'!$T$10:$U$191,2,0)))</f>
        <v/>
      </c>
      <c r="F321" s="59"/>
      <c r="G321" s="59"/>
      <c r="Q321" s="455" t="str">
        <f t="shared" si="5"/>
        <v>-</v>
      </c>
    </row>
    <row r="322" spans="1:17" x14ac:dyDescent="0.25">
      <c r="A322" s="58"/>
      <c r="B322" s="60"/>
      <c r="C322" s="57"/>
      <c r="D322" s="57"/>
      <c r="E322" s="466" t="str">
        <f>IF(AND('Sch C-1'!C322="",D322=""),"",(VLOOKUP(Q322,'Sch C'!$T$10:$U$191,2,0)))</f>
        <v/>
      </c>
      <c r="F322" s="59"/>
      <c r="G322" s="59"/>
      <c r="Q322" s="455" t="str">
        <f t="shared" si="5"/>
        <v>-</v>
      </c>
    </row>
    <row r="323" spans="1:17" x14ac:dyDescent="0.25">
      <c r="A323" s="58"/>
      <c r="B323" s="60"/>
      <c r="C323" s="57"/>
      <c r="D323" s="57"/>
      <c r="E323" s="466" t="str">
        <f>IF(AND('Sch C-1'!C323="",D323=""),"",(VLOOKUP(Q323,'Sch C'!$T$10:$U$191,2,0)))</f>
        <v/>
      </c>
      <c r="F323" s="59"/>
      <c r="G323" s="59"/>
      <c r="Q323" s="455" t="str">
        <f t="shared" si="5"/>
        <v>-</v>
      </c>
    </row>
    <row r="324" spans="1:17" x14ac:dyDescent="0.25">
      <c r="A324" s="58"/>
      <c r="B324" s="60"/>
      <c r="C324" s="57"/>
      <c r="D324" s="57"/>
      <c r="E324" s="466" t="str">
        <f>IF(AND('Sch C-1'!C324="",D324=""),"",(VLOOKUP(Q324,'Sch C'!$T$10:$U$191,2,0)))</f>
        <v/>
      </c>
      <c r="F324" s="59"/>
      <c r="G324" s="59"/>
      <c r="Q324" s="455" t="str">
        <f t="shared" si="5"/>
        <v>-</v>
      </c>
    </row>
    <row r="325" spans="1:17" x14ac:dyDescent="0.25">
      <c r="A325" s="58"/>
      <c r="B325" s="60"/>
      <c r="C325" s="57"/>
      <c r="D325" s="57"/>
      <c r="E325" s="466" t="str">
        <f>IF(AND('Sch C-1'!C325="",D325=""),"",(VLOOKUP(Q325,'Sch C'!$T$10:$U$191,2,0)))</f>
        <v/>
      </c>
      <c r="F325" s="59"/>
      <c r="G325" s="59"/>
      <c r="Q325" s="455" t="str">
        <f t="shared" si="5"/>
        <v>-</v>
      </c>
    </row>
    <row r="326" spans="1:17" x14ac:dyDescent="0.25">
      <c r="A326" s="58"/>
      <c r="B326" s="60"/>
      <c r="C326" s="57"/>
      <c r="D326" s="57"/>
      <c r="E326" s="466" t="str">
        <f>IF(AND('Sch C-1'!C326="",D326=""),"",(VLOOKUP(Q326,'Sch C'!$T$10:$U$191,2,0)))</f>
        <v/>
      </c>
      <c r="F326" s="59"/>
      <c r="G326" s="59"/>
      <c r="Q326" s="455" t="str">
        <f t="shared" si="5"/>
        <v>-</v>
      </c>
    </row>
    <row r="327" spans="1:17" x14ac:dyDescent="0.25">
      <c r="A327" s="58"/>
      <c r="B327" s="60"/>
      <c r="C327" s="57"/>
      <c r="D327" s="57"/>
      <c r="E327" s="466" t="str">
        <f>IF(AND('Sch C-1'!C327="",D327=""),"",(VLOOKUP(Q327,'Sch C'!$T$10:$U$191,2,0)))</f>
        <v/>
      </c>
      <c r="F327" s="59"/>
      <c r="G327" s="59"/>
      <c r="Q327" s="455" t="str">
        <f t="shared" si="5"/>
        <v>-</v>
      </c>
    </row>
    <row r="328" spans="1:17" x14ac:dyDescent="0.25">
      <c r="A328" s="58"/>
      <c r="B328" s="60"/>
      <c r="C328" s="57"/>
      <c r="D328" s="57"/>
      <c r="E328" s="466" t="str">
        <f>IF(AND('Sch C-1'!C328="",D328=""),"",(VLOOKUP(Q328,'Sch C'!$T$10:$U$191,2,0)))</f>
        <v/>
      </c>
      <c r="F328" s="59"/>
      <c r="G328" s="59"/>
      <c r="Q328" s="455" t="str">
        <f t="shared" si="5"/>
        <v>-</v>
      </c>
    </row>
    <row r="329" spans="1:17" x14ac:dyDescent="0.25">
      <c r="A329" s="58"/>
      <c r="B329" s="60"/>
      <c r="C329" s="57"/>
      <c r="D329" s="57"/>
      <c r="E329" s="466" t="str">
        <f>IF(AND('Sch C-1'!C329="",D329=""),"",(VLOOKUP(Q329,'Sch C'!$T$10:$U$191,2,0)))</f>
        <v/>
      </c>
      <c r="F329" s="59"/>
      <c r="G329" s="59"/>
      <c r="Q329" s="455" t="str">
        <f t="shared" si="5"/>
        <v>-</v>
      </c>
    </row>
    <row r="330" spans="1:17" x14ac:dyDescent="0.25">
      <c r="A330" s="58"/>
      <c r="B330" s="60"/>
      <c r="C330" s="57"/>
      <c r="D330" s="57"/>
      <c r="E330" s="466" t="str">
        <f>IF(AND('Sch C-1'!C330="",D330=""),"",(VLOOKUP(Q330,'Sch C'!$T$10:$U$191,2,0)))</f>
        <v/>
      </c>
      <c r="F330" s="59"/>
      <c r="G330" s="59"/>
      <c r="Q330" s="455" t="str">
        <f t="shared" si="5"/>
        <v>-</v>
      </c>
    </row>
    <row r="331" spans="1:17" x14ac:dyDescent="0.25">
      <c r="A331" s="58"/>
      <c r="B331" s="60"/>
      <c r="C331" s="57"/>
      <c r="D331" s="57"/>
      <c r="E331" s="466" t="str">
        <f>IF(AND('Sch C-1'!C331="",D331=""),"",(VLOOKUP(Q331,'Sch C'!$T$10:$U$191,2,0)))</f>
        <v/>
      </c>
      <c r="F331" s="59"/>
      <c r="G331" s="59"/>
      <c r="Q331" s="455" t="str">
        <f t="shared" si="5"/>
        <v>-</v>
      </c>
    </row>
    <row r="332" spans="1:17" x14ac:dyDescent="0.25">
      <c r="A332" s="58"/>
      <c r="B332" s="60"/>
      <c r="C332" s="57"/>
      <c r="D332" s="57"/>
      <c r="E332" s="466" t="str">
        <f>IF(AND('Sch C-1'!C332="",D332=""),"",(VLOOKUP(Q332,'Sch C'!$T$10:$U$191,2,0)))</f>
        <v/>
      </c>
      <c r="F332" s="59"/>
      <c r="G332" s="59"/>
      <c r="Q332" s="455" t="str">
        <f t="shared" si="5"/>
        <v>-</v>
      </c>
    </row>
    <row r="333" spans="1:17" x14ac:dyDescent="0.25">
      <c r="A333" s="58"/>
      <c r="B333" s="60"/>
      <c r="C333" s="57"/>
      <c r="D333" s="57"/>
      <c r="E333" s="466" t="str">
        <f>IF(AND('Sch C-1'!C333="",D333=""),"",(VLOOKUP(Q333,'Sch C'!$T$10:$U$191,2,0)))</f>
        <v/>
      </c>
      <c r="F333" s="59"/>
      <c r="G333" s="59"/>
      <c r="Q333" s="455" t="str">
        <f t="shared" si="5"/>
        <v>-</v>
      </c>
    </row>
    <row r="334" spans="1:17" x14ac:dyDescent="0.25">
      <c r="A334" s="58"/>
      <c r="B334" s="60"/>
      <c r="C334" s="57"/>
      <c r="D334" s="57"/>
      <c r="E334" s="466" t="str">
        <f>IF(AND('Sch C-1'!C334="",D334=""),"",(VLOOKUP(Q334,'Sch C'!$T$10:$U$191,2,0)))</f>
        <v/>
      </c>
      <c r="F334" s="59"/>
      <c r="G334" s="59"/>
      <c r="Q334" s="455" t="str">
        <f t="shared" ref="Q334:Q397" si="6">C334&amp;"-"&amp;D334</f>
        <v>-</v>
      </c>
    </row>
    <row r="335" spans="1:17" x14ac:dyDescent="0.25">
      <c r="A335" s="58"/>
      <c r="B335" s="60"/>
      <c r="C335" s="57"/>
      <c r="D335" s="57"/>
      <c r="E335" s="466" t="str">
        <f>IF(AND('Sch C-1'!C335="",D335=""),"",(VLOOKUP(Q335,'Sch C'!$T$10:$U$191,2,0)))</f>
        <v/>
      </c>
      <c r="F335" s="59"/>
      <c r="G335" s="59"/>
      <c r="Q335" s="455" t="str">
        <f t="shared" si="6"/>
        <v>-</v>
      </c>
    </row>
    <row r="336" spans="1:17" x14ac:dyDescent="0.25">
      <c r="A336" s="58"/>
      <c r="B336" s="60"/>
      <c r="C336" s="57"/>
      <c r="D336" s="57"/>
      <c r="E336" s="466" t="str">
        <f>IF(AND('Sch C-1'!C336="",D336=""),"",(VLOOKUP(Q336,'Sch C'!$T$10:$U$191,2,0)))</f>
        <v/>
      </c>
      <c r="F336" s="59"/>
      <c r="G336" s="59"/>
      <c r="Q336" s="455" t="str">
        <f t="shared" si="6"/>
        <v>-</v>
      </c>
    </row>
    <row r="337" spans="1:17" x14ac:dyDescent="0.25">
      <c r="A337" s="58"/>
      <c r="B337" s="60"/>
      <c r="C337" s="57"/>
      <c r="D337" s="57"/>
      <c r="E337" s="466" t="str">
        <f>IF(AND('Sch C-1'!C337="",D337=""),"",(VLOOKUP(Q337,'Sch C'!$T$10:$U$191,2,0)))</f>
        <v/>
      </c>
      <c r="F337" s="59"/>
      <c r="G337" s="59"/>
      <c r="Q337" s="455" t="str">
        <f t="shared" si="6"/>
        <v>-</v>
      </c>
    </row>
    <row r="338" spans="1:17" x14ac:dyDescent="0.25">
      <c r="A338" s="58"/>
      <c r="B338" s="60"/>
      <c r="C338" s="57"/>
      <c r="D338" s="57"/>
      <c r="E338" s="466" t="str">
        <f>IF(AND('Sch C-1'!C338="",D338=""),"",(VLOOKUP(Q338,'Sch C'!$T$10:$U$191,2,0)))</f>
        <v/>
      </c>
      <c r="F338" s="59"/>
      <c r="G338" s="59"/>
      <c r="Q338" s="455" t="str">
        <f t="shared" si="6"/>
        <v>-</v>
      </c>
    </row>
    <row r="339" spans="1:17" x14ac:dyDescent="0.25">
      <c r="A339" s="58"/>
      <c r="B339" s="60"/>
      <c r="C339" s="57"/>
      <c r="D339" s="57"/>
      <c r="E339" s="466" t="str">
        <f>IF(AND('Sch C-1'!C339="",D339=""),"",(VLOOKUP(Q339,'Sch C'!$T$10:$U$191,2,0)))</f>
        <v/>
      </c>
      <c r="F339" s="59"/>
      <c r="G339" s="59"/>
      <c r="Q339" s="455" t="str">
        <f t="shared" si="6"/>
        <v>-</v>
      </c>
    </row>
    <row r="340" spans="1:17" x14ac:dyDescent="0.25">
      <c r="A340" s="58"/>
      <c r="B340" s="60"/>
      <c r="C340" s="57"/>
      <c r="D340" s="57"/>
      <c r="E340" s="466" t="str">
        <f>IF(AND('Sch C-1'!C340="",D340=""),"",(VLOOKUP(Q340,'Sch C'!$T$10:$U$191,2,0)))</f>
        <v/>
      </c>
      <c r="F340" s="59"/>
      <c r="G340" s="59"/>
      <c r="Q340" s="455" t="str">
        <f t="shared" si="6"/>
        <v>-</v>
      </c>
    </row>
    <row r="341" spans="1:17" x14ac:dyDescent="0.25">
      <c r="A341" s="58"/>
      <c r="B341" s="60"/>
      <c r="C341" s="57"/>
      <c r="D341" s="57"/>
      <c r="E341" s="466" t="str">
        <f>IF(AND('Sch C-1'!C341="",D341=""),"",(VLOOKUP(Q341,'Sch C'!$T$10:$U$191,2,0)))</f>
        <v/>
      </c>
      <c r="F341" s="59"/>
      <c r="G341" s="59"/>
      <c r="Q341" s="455" t="str">
        <f t="shared" si="6"/>
        <v>-</v>
      </c>
    </row>
    <row r="342" spans="1:17" x14ac:dyDescent="0.25">
      <c r="A342" s="58"/>
      <c r="B342" s="60"/>
      <c r="C342" s="57"/>
      <c r="D342" s="57"/>
      <c r="E342" s="466" t="str">
        <f>IF(AND('Sch C-1'!C342="",D342=""),"",(VLOOKUP(Q342,'Sch C'!$T$10:$U$191,2,0)))</f>
        <v/>
      </c>
      <c r="F342" s="59"/>
      <c r="G342" s="59"/>
      <c r="Q342" s="455" t="str">
        <f t="shared" si="6"/>
        <v>-</v>
      </c>
    </row>
    <row r="343" spans="1:17" x14ac:dyDescent="0.25">
      <c r="A343" s="58"/>
      <c r="B343" s="60"/>
      <c r="C343" s="57"/>
      <c r="D343" s="57"/>
      <c r="E343" s="466" t="str">
        <f>IF(AND('Sch C-1'!C343="",D343=""),"",(VLOOKUP(Q343,'Sch C'!$T$10:$U$191,2,0)))</f>
        <v/>
      </c>
      <c r="F343" s="59"/>
      <c r="G343" s="59"/>
      <c r="Q343" s="455" t="str">
        <f t="shared" si="6"/>
        <v>-</v>
      </c>
    </row>
    <row r="344" spans="1:17" x14ac:dyDescent="0.25">
      <c r="A344" s="58"/>
      <c r="B344" s="60"/>
      <c r="C344" s="57"/>
      <c r="D344" s="57"/>
      <c r="E344" s="466" t="str">
        <f>IF(AND('Sch C-1'!C344="",D344=""),"",(VLOOKUP(Q344,'Sch C'!$T$10:$U$191,2,0)))</f>
        <v/>
      </c>
      <c r="F344" s="59"/>
      <c r="G344" s="59"/>
      <c r="Q344" s="455" t="str">
        <f t="shared" si="6"/>
        <v>-</v>
      </c>
    </row>
    <row r="345" spans="1:17" x14ac:dyDescent="0.25">
      <c r="A345" s="58"/>
      <c r="B345" s="60"/>
      <c r="C345" s="57"/>
      <c r="D345" s="57"/>
      <c r="E345" s="466" t="str">
        <f>IF(AND('Sch C-1'!C345="",D345=""),"",(VLOOKUP(Q345,'Sch C'!$T$10:$U$191,2,0)))</f>
        <v/>
      </c>
      <c r="F345" s="59"/>
      <c r="G345" s="59"/>
      <c r="Q345" s="455" t="str">
        <f t="shared" si="6"/>
        <v>-</v>
      </c>
    </row>
    <row r="346" spans="1:17" x14ac:dyDescent="0.25">
      <c r="A346" s="58"/>
      <c r="B346" s="60"/>
      <c r="C346" s="57"/>
      <c r="D346" s="57"/>
      <c r="E346" s="466" t="str">
        <f>IF(AND('Sch C-1'!C346="",D346=""),"",(VLOOKUP(Q346,'Sch C'!$T$10:$U$191,2,0)))</f>
        <v/>
      </c>
      <c r="F346" s="59"/>
      <c r="G346" s="59"/>
      <c r="Q346" s="455" t="str">
        <f t="shared" si="6"/>
        <v>-</v>
      </c>
    </row>
    <row r="347" spans="1:17" x14ac:dyDescent="0.25">
      <c r="A347" s="58"/>
      <c r="B347" s="60"/>
      <c r="C347" s="57"/>
      <c r="D347" s="57"/>
      <c r="E347" s="466" t="str">
        <f>IF(AND('Sch C-1'!C347="",D347=""),"",(VLOOKUP(Q347,'Sch C'!$T$10:$U$191,2,0)))</f>
        <v/>
      </c>
      <c r="F347" s="59"/>
      <c r="G347" s="59"/>
      <c r="Q347" s="455" t="str">
        <f t="shared" si="6"/>
        <v>-</v>
      </c>
    </row>
    <row r="348" spans="1:17" x14ac:dyDescent="0.25">
      <c r="A348" s="58"/>
      <c r="B348" s="60"/>
      <c r="C348" s="57"/>
      <c r="D348" s="57"/>
      <c r="E348" s="466" t="str">
        <f>IF(AND('Sch C-1'!C348="",D348=""),"",(VLOOKUP(Q348,'Sch C'!$T$10:$U$191,2,0)))</f>
        <v/>
      </c>
      <c r="F348" s="59"/>
      <c r="G348" s="59"/>
      <c r="Q348" s="455" t="str">
        <f t="shared" si="6"/>
        <v>-</v>
      </c>
    </row>
    <row r="349" spans="1:17" x14ac:dyDescent="0.25">
      <c r="A349" s="58"/>
      <c r="B349" s="60"/>
      <c r="C349" s="57"/>
      <c r="D349" s="57"/>
      <c r="E349" s="466" t="str">
        <f>IF(AND('Sch C-1'!C349="",D349=""),"",(VLOOKUP(Q349,'Sch C'!$T$10:$U$191,2,0)))</f>
        <v/>
      </c>
      <c r="F349" s="59"/>
      <c r="G349" s="59"/>
      <c r="Q349" s="455" t="str">
        <f t="shared" si="6"/>
        <v>-</v>
      </c>
    </row>
    <row r="350" spans="1:17" x14ac:dyDescent="0.25">
      <c r="A350" s="58"/>
      <c r="B350" s="60"/>
      <c r="C350" s="57"/>
      <c r="D350" s="57"/>
      <c r="E350" s="466" t="str">
        <f>IF(AND('Sch C-1'!C350="",D350=""),"",(VLOOKUP(Q350,'Sch C'!$T$10:$U$191,2,0)))</f>
        <v/>
      </c>
      <c r="F350" s="59"/>
      <c r="G350" s="59"/>
      <c r="Q350" s="455" t="str">
        <f t="shared" si="6"/>
        <v>-</v>
      </c>
    </row>
    <row r="351" spans="1:17" x14ac:dyDescent="0.25">
      <c r="A351" s="58"/>
      <c r="B351" s="60"/>
      <c r="C351" s="57"/>
      <c r="D351" s="57"/>
      <c r="E351" s="466" t="str">
        <f>IF(AND('Sch C-1'!C351="",D351=""),"",(VLOOKUP(Q351,'Sch C'!$T$10:$U$191,2,0)))</f>
        <v/>
      </c>
      <c r="F351" s="59"/>
      <c r="G351" s="59"/>
      <c r="Q351" s="455" t="str">
        <f t="shared" si="6"/>
        <v>-</v>
      </c>
    </row>
    <row r="352" spans="1:17" x14ac:dyDescent="0.25">
      <c r="A352" s="58"/>
      <c r="B352" s="60"/>
      <c r="C352" s="57"/>
      <c r="D352" s="57"/>
      <c r="E352" s="466" t="str">
        <f>IF(AND('Sch C-1'!C352="",D352=""),"",(VLOOKUP(Q352,'Sch C'!$T$10:$U$191,2,0)))</f>
        <v/>
      </c>
      <c r="F352" s="59"/>
      <c r="G352" s="59"/>
      <c r="Q352" s="455" t="str">
        <f t="shared" si="6"/>
        <v>-</v>
      </c>
    </row>
    <row r="353" spans="1:17" x14ac:dyDescent="0.25">
      <c r="A353" s="58"/>
      <c r="B353" s="60"/>
      <c r="C353" s="57"/>
      <c r="D353" s="57"/>
      <c r="E353" s="466" t="str">
        <f>IF(AND('Sch C-1'!C353="",D353=""),"",(VLOOKUP(Q353,'Sch C'!$T$10:$U$191,2,0)))</f>
        <v/>
      </c>
      <c r="F353" s="59"/>
      <c r="G353" s="59"/>
      <c r="Q353" s="455" t="str">
        <f t="shared" si="6"/>
        <v>-</v>
      </c>
    </row>
    <row r="354" spans="1:17" x14ac:dyDescent="0.25">
      <c r="A354" s="58"/>
      <c r="B354" s="60"/>
      <c r="C354" s="57"/>
      <c r="D354" s="57"/>
      <c r="E354" s="466" t="str">
        <f>IF(AND('Sch C-1'!C354="",D354=""),"",(VLOOKUP(Q354,'Sch C'!$T$10:$U$191,2,0)))</f>
        <v/>
      </c>
      <c r="F354" s="59"/>
      <c r="G354" s="59"/>
      <c r="Q354" s="455" t="str">
        <f t="shared" si="6"/>
        <v>-</v>
      </c>
    </row>
    <row r="355" spans="1:17" x14ac:dyDescent="0.25">
      <c r="A355" s="58"/>
      <c r="B355" s="60"/>
      <c r="C355" s="57"/>
      <c r="D355" s="57"/>
      <c r="E355" s="466" t="str">
        <f>IF(AND('Sch C-1'!C355="",D355=""),"",(VLOOKUP(Q355,'Sch C'!$T$10:$U$191,2,0)))</f>
        <v/>
      </c>
      <c r="F355" s="59"/>
      <c r="G355" s="59"/>
      <c r="Q355" s="455" t="str">
        <f t="shared" si="6"/>
        <v>-</v>
      </c>
    </row>
    <row r="356" spans="1:17" x14ac:dyDescent="0.25">
      <c r="A356" s="58"/>
      <c r="B356" s="60"/>
      <c r="C356" s="57"/>
      <c r="D356" s="57"/>
      <c r="E356" s="466" t="str">
        <f>IF(AND('Sch C-1'!C356="",D356=""),"",(VLOOKUP(Q356,'Sch C'!$T$10:$U$191,2,0)))</f>
        <v/>
      </c>
      <c r="F356" s="59"/>
      <c r="G356" s="59"/>
      <c r="Q356" s="455" t="str">
        <f t="shared" si="6"/>
        <v>-</v>
      </c>
    </row>
    <row r="357" spans="1:17" x14ac:dyDescent="0.25">
      <c r="A357" s="58"/>
      <c r="B357" s="60"/>
      <c r="C357" s="57"/>
      <c r="D357" s="57"/>
      <c r="E357" s="466" t="str">
        <f>IF(AND('Sch C-1'!C357="",D357=""),"",(VLOOKUP(Q357,'Sch C'!$T$10:$U$191,2,0)))</f>
        <v/>
      </c>
      <c r="F357" s="59"/>
      <c r="G357" s="59"/>
      <c r="Q357" s="455" t="str">
        <f t="shared" si="6"/>
        <v>-</v>
      </c>
    </row>
    <row r="358" spans="1:17" x14ac:dyDescent="0.25">
      <c r="A358" s="58"/>
      <c r="B358" s="60"/>
      <c r="C358" s="57"/>
      <c r="D358" s="57"/>
      <c r="E358" s="466" t="str">
        <f>IF(AND('Sch C-1'!C358="",D358=""),"",(VLOOKUP(Q358,'Sch C'!$T$10:$U$191,2,0)))</f>
        <v/>
      </c>
      <c r="F358" s="59"/>
      <c r="G358" s="59"/>
      <c r="Q358" s="455" t="str">
        <f t="shared" si="6"/>
        <v>-</v>
      </c>
    </row>
    <row r="359" spans="1:17" x14ac:dyDescent="0.25">
      <c r="A359" s="58"/>
      <c r="B359" s="60"/>
      <c r="C359" s="57"/>
      <c r="D359" s="57"/>
      <c r="E359" s="466" t="str">
        <f>IF(AND('Sch C-1'!C359="",D359=""),"",(VLOOKUP(Q359,'Sch C'!$T$10:$U$191,2,0)))</f>
        <v/>
      </c>
      <c r="F359" s="59"/>
      <c r="G359" s="59"/>
      <c r="Q359" s="455" t="str">
        <f t="shared" si="6"/>
        <v>-</v>
      </c>
    </row>
    <row r="360" spans="1:17" x14ac:dyDescent="0.25">
      <c r="A360" s="58"/>
      <c r="B360" s="60"/>
      <c r="C360" s="57"/>
      <c r="D360" s="57"/>
      <c r="E360" s="466" t="str">
        <f>IF(AND('Sch C-1'!C360="",D360=""),"",(VLOOKUP(Q360,'Sch C'!$T$10:$U$191,2,0)))</f>
        <v/>
      </c>
      <c r="F360" s="59"/>
      <c r="G360" s="59"/>
      <c r="Q360" s="455" t="str">
        <f t="shared" si="6"/>
        <v>-</v>
      </c>
    </row>
    <row r="361" spans="1:17" x14ac:dyDescent="0.25">
      <c r="A361" s="58"/>
      <c r="B361" s="60"/>
      <c r="C361" s="57"/>
      <c r="D361" s="57"/>
      <c r="E361" s="466" t="str">
        <f>IF(AND('Sch C-1'!C361="",D361=""),"",(VLOOKUP(Q361,'Sch C'!$T$10:$U$191,2,0)))</f>
        <v/>
      </c>
      <c r="F361" s="59"/>
      <c r="G361" s="59"/>
      <c r="Q361" s="455" t="str">
        <f t="shared" si="6"/>
        <v>-</v>
      </c>
    </row>
    <row r="362" spans="1:17" x14ac:dyDescent="0.25">
      <c r="A362" s="58"/>
      <c r="B362" s="60"/>
      <c r="C362" s="57"/>
      <c r="D362" s="57"/>
      <c r="E362" s="466" t="str">
        <f>IF(AND('Sch C-1'!C362="",D362=""),"",(VLOOKUP(Q362,'Sch C'!$T$10:$U$191,2,0)))</f>
        <v/>
      </c>
      <c r="F362" s="59"/>
      <c r="G362" s="59"/>
      <c r="Q362" s="455" t="str">
        <f t="shared" si="6"/>
        <v>-</v>
      </c>
    </row>
    <row r="363" spans="1:17" x14ac:dyDescent="0.25">
      <c r="A363" s="58"/>
      <c r="B363" s="60"/>
      <c r="C363" s="57"/>
      <c r="D363" s="57"/>
      <c r="E363" s="466" t="str">
        <f>IF(AND('Sch C-1'!C363="",D363=""),"",(VLOOKUP(Q363,'Sch C'!$T$10:$U$191,2,0)))</f>
        <v/>
      </c>
      <c r="F363" s="59"/>
      <c r="G363" s="59"/>
      <c r="Q363" s="455" t="str">
        <f t="shared" si="6"/>
        <v>-</v>
      </c>
    </row>
    <row r="364" spans="1:17" x14ac:dyDescent="0.25">
      <c r="A364" s="58"/>
      <c r="B364" s="60"/>
      <c r="C364" s="57"/>
      <c r="D364" s="57"/>
      <c r="E364" s="466" t="str">
        <f>IF(AND('Sch C-1'!C364="",D364=""),"",(VLOOKUP(Q364,'Sch C'!$T$10:$U$191,2,0)))</f>
        <v/>
      </c>
      <c r="F364" s="59"/>
      <c r="G364" s="59"/>
      <c r="Q364" s="455" t="str">
        <f t="shared" si="6"/>
        <v>-</v>
      </c>
    </row>
    <row r="365" spans="1:17" x14ac:dyDescent="0.25">
      <c r="A365" s="58"/>
      <c r="B365" s="60"/>
      <c r="C365" s="57"/>
      <c r="D365" s="57"/>
      <c r="E365" s="466" t="str">
        <f>IF(AND('Sch C-1'!C365="",D365=""),"",(VLOOKUP(Q365,'Sch C'!$T$10:$U$191,2,0)))</f>
        <v/>
      </c>
      <c r="F365" s="59"/>
      <c r="G365" s="59"/>
      <c r="Q365" s="455" t="str">
        <f t="shared" si="6"/>
        <v>-</v>
      </c>
    </row>
    <row r="366" spans="1:17" x14ac:dyDescent="0.25">
      <c r="A366" s="58"/>
      <c r="B366" s="60"/>
      <c r="C366" s="57"/>
      <c r="D366" s="57"/>
      <c r="E366" s="466" t="str">
        <f>IF(AND('Sch C-1'!C366="",D366=""),"",(VLOOKUP(Q366,'Sch C'!$T$10:$U$191,2,0)))</f>
        <v/>
      </c>
      <c r="F366" s="59"/>
      <c r="G366" s="59"/>
      <c r="Q366" s="455" t="str">
        <f t="shared" si="6"/>
        <v>-</v>
      </c>
    </row>
    <row r="367" spans="1:17" x14ac:dyDescent="0.25">
      <c r="A367" s="58"/>
      <c r="B367" s="60"/>
      <c r="C367" s="57"/>
      <c r="D367" s="57"/>
      <c r="E367" s="466" t="str">
        <f>IF(AND('Sch C-1'!C367="",D367=""),"",(VLOOKUP(Q367,'Sch C'!$T$10:$U$191,2,0)))</f>
        <v/>
      </c>
      <c r="F367" s="59"/>
      <c r="G367" s="59"/>
      <c r="Q367" s="455" t="str">
        <f t="shared" si="6"/>
        <v>-</v>
      </c>
    </row>
    <row r="368" spans="1:17" x14ac:dyDescent="0.25">
      <c r="A368" s="58"/>
      <c r="B368" s="60"/>
      <c r="C368" s="57"/>
      <c r="D368" s="57"/>
      <c r="E368" s="466" t="str">
        <f>IF(AND('Sch C-1'!C368="",D368=""),"",(VLOOKUP(Q368,'Sch C'!$T$10:$U$191,2,0)))</f>
        <v/>
      </c>
      <c r="F368" s="59"/>
      <c r="G368" s="59"/>
      <c r="Q368" s="455" t="str">
        <f t="shared" si="6"/>
        <v>-</v>
      </c>
    </row>
    <row r="369" spans="1:17" x14ac:dyDescent="0.25">
      <c r="A369" s="58"/>
      <c r="B369" s="60"/>
      <c r="C369" s="57"/>
      <c r="D369" s="57"/>
      <c r="E369" s="466" t="str">
        <f>IF(AND('Sch C-1'!C369="",D369=""),"",(VLOOKUP(Q369,'Sch C'!$T$10:$U$191,2,0)))</f>
        <v/>
      </c>
      <c r="F369" s="59"/>
      <c r="G369" s="59"/>
      <c r="Q369" s="455" t="str">
        <f t="shared" si="6"/>
        <v>-</v>
      </c>
    </row>
    <row r="370" spans="1:17" x14ac:dyDescent="0.25">
      <c r="A370" s="58"/>
      <c r="B370" s="60"/>
      <c r="C370" s="57"/>
      <c r="D370" s="57"/>
      <c r="E370" s="466" t="str">
        <f>IF(AND('Sch C-1'!C370="",D370=""),"",(VLOOKUP(Q370,'Sch C'!$T$10:$U$191,2,0)))</f>
        <v/>
      </c>
      <c r="F370" s="59"/>
      <c r="G370" s="59"/>
      <c r="Q370" s="455" t="str">
        <f t="shared" si="6"/>
        <v>-</v>
      </c>
    </row>
    <row r="371" spans="1:17" x14ac:dyDescent="0.25">
      <c r="A371" s="58"/>
      <c r="B371" s="60"/>
      <c r="C371" s="57"/>
      <c r="D371" s="57"/>
      <c r="E371" s="466" t="str">
        <f>IF(AND('Sch C-1'!C371="",D371=""),"",(VLOOKUP(Q371,'Sch C'!$T$10:$U$191,2,0)))</f>
        <v/>
      </c>
      <c r="F371" s="59"/>
      <c r="G371" s="59"/>
      <c r="Q371" s="455" t="str">
        <f t="shared" si="6"/>
        <v>-</v>
      </c>
    </row>
    <row r="372" spans="1:17" x14ac:dyDescent="0.25">
      <c r="A372" s="58"/>
      <c r="B372" s="60"/>
      <c r="C372" s="57"/>
      <c r="D372" s="57"/>
      <c r="E372" s="466" t="str">
        <f>IF(AND('Sch C-1'!C372="",D372=""),"",(VLOOKUP(Q372,'Sch C'!$T$10:$U$191,2,0)))</f>
        <v/>
      </c>
      <c r="F372" s="59"/>
      <c r="G372" s="59"/>
      <c r="Q372" s="455" t="str">
        <f t="shared" si="6"/>
        <v>-</v>
      </c>
    </row>
    <row r="373" spans="1:17" x14ac:dyDescent="0.25">
      <c r="A373" s="58"/>
      <c r="B373" s="60"/>
      <c r="C373" s="57"/>
      <c r="D373" s="57"/>
      <c r="E373" s="466" t="str">
        <f>IF(AND('Sch C-1'!C373="",D373=""),"",(VLOOKUP(Q373,'Sch C'!$T$10:$U$191,2,0)))</f>
        <v/>
      </c>
      <c r="F373" s="59"/>
      <c r="G373" s="59"/>
      <c r="Q373" s="455" t="str">
        <f t="shared" si="6"/>
        <v>-</v>
      </c>
    </row>
    <row r="374" spans="1:17" x14ac:dyDescent="0.25">
      <c r="A374" s="58"/>
      <c r="B374" s="60"/>
      <c r="C374" s="57"/>
      <c r="D374" s="57"/>
      <c r="E374" s="466" t="str">
        <f>IF(AND('Sch C-1'!C374="",D374=""),"",(VLOOKUP(Q374,'Sch C'!$T$10:$U$191,2,0)))</f>
        <v/>
      </c>
      <c r="F374" s="59"/>
      <c r="G374" s="59"/>
      <c r="Q374" s="455" t="str">
        <f t="shared" si="6"/>
        <v>-</v>
      </c>
    </row>
    <row r="375" spans="1:17" x14ac:dyDescent="0.25">
      <c r="A375" s="58"/>
      <c r="B375" s="248"/>
      <c r="C375" s="174"/>
      <c r="D375" s="174"/>
      <c r="E375" s="466" t="str">
        <f>IF(AND('Sch C-1'!C375="",D375=""),"",(VLOOKUP(Q375,'Sch C'!$T$10:$U$191,2,0)))</f>
        <v/>
      </c>
      <c r="F375" s="59"/>
      <c r="G375" s="59"/>
      <c r="Q375" s="455" t="str">
        <f t="shared" si="6"/>
        <v>-</v>
      </c>
    </row>
    <row r="376" spans="1:17" x14ac:dyDescent="0.25">
      <c r="A376" s="58"/>
      <c r="B376" s="60"/>
      <c r="C376" s="57"/>
      <c r="D376" s="57"/>
      <c r="E376" s="466" t="str">
        <f>IF(AND('Sch C-1'!C376="",D376=""),"",(VLOOKUP(Q376,'Sch C'!$T$10:$U$191,2,0)))</f>
        <v/>
      </c>
      <c r="F376" s="59"/>
      <c r="G376" s="59"/>
      <c r="Q376" s="455" t="str">
        <f t="shared" si="6"/>
        <v>-</v>
      </c>
    </row>
    <row r="377" spans="1:17" x14ac:dyDescent="0.25">
      <c r="A377" s="58"/>
      <c r="B377" s="60"/>
      <c r="C377" s="57"/>
      <c r="D377" s="57"/>
      <c r="E377" s="466" t="str">
        <f>IF(AND('Sch C-1'!C377="",D377=""),"",(VLOOKUP(Q377,'Sch C'!$T$10:$U$191,2,0)))</f>
        <v/>
      </c>
      <c r="F377" s="59"/>
      <c r="G377" s="59"/>
      <c r="Q377" s="455" t="str">
        <f t="shared" si="6"/>
        <v>-</v>
      </c>
    </row>
    <row r="378" spans="1:17" x14ac:dyDescent="0.25">
      <c r="A378" s="58"/>
      <c r="B378" s="60"/>
      <c r="C378" s="57"/>
      <c r="D378" s="57"/>
      <c r="E378" s="466" t="str">
        <f>IF(AND('Sch C-1'!C378="",D378=""),"",(VLOOKUP(Q378,'Sch C'!$T$10:$U$191,2,0)))</f>
        <v/>
      </c>
      <c r="F378" s="59"/>
      <c r="G378" s="59"/>
      <c r="Q378" s="455" t="str">
        <f t="shared" si="6"/>
        <v>-</v>
      </c>
    </row>
    <row r="379" spans="1:17" x14ac:dyDescent="0.25">
      <c r="A379" s="58"/>
      <c r="B379" s="60"/>
      <c r="C379" s="57"/>
      <c r="D379" s="57"/>
      <c r="E379" s="466" t="str">
        <f>IF(AND('Sch C-1'!C379="",D379=""),"",(VLOOKUP(Q379,'Sch C'!$T$10:$U$191,2,0)))</f>
        <v/>
      </c>
      <c r="F379" s="59"/>
      <c r="G379" s="59"/>
      <c r="Q379" s="455" t="str">
        <f t="shared" si="6"/>
        <v>-</v>
      </c>
    </row>
    <row r="380" spans="1:17" x14ac:dyDescent="0.25">
      <c r="A380" s="58"/>
      <c r="B380" s="60"/>
      <c r="C380" s="57"/>
      <c r="D380" s="57"/>
      <c r="E380" s="466" t="str">
        <f>IF(AND('Sch C-1'!C380="",D380=""),"",(VLOOKUP(Q380,'Sch C'!$T$10:$U$191,2,0)))</f>
        <v/>
      </c>
      <c r="F380" s="59"/>
      <c r="G380" s="59"/>
      <c r="Q380" s="455" t="str">
        <f t="shared" si="6"/>
        <v>-</v>
      </c>
    </row>
    <row r="381" spans="1:17" x14ac:dyDescent="0.25">
      <c r="A381" s="58"/>
      <c r="B381" s="60"/>
      <c r="C381" s="57"/>
      <c r="D381" s="57"/>
      <c r="E381" s="466" t="str">
        <f>IF(AND('Sch C-1'!C381="",D381=""),"",(VLOOKUP(Q381,'Sch C'!$T$10:$U$191,2,0)))</f>
        <v/>
      </c>
      <c r="F381" s="59"/>
      <c r="G381" s="59"/>
      <c r="Q381" s="455" t="str">
        <f t="shared" si="6"/>
        <v>-</v>
      </c>
    </row>
    <row r="382" spans="1:17" x14ac:dyDescent="0.25">
      <c r="A382" s="58"/>
      <c r="B382" s="60"/>
      <c r="C382" s="57"/>
      <c r="D382" s="57"/>
      <c r="E382" s="466" t="str">
        <f>IF(AND('Sch C-1'!C382="",D382=""),"",(VLOOKUP(Q382,'Sch C'!$T$10:$U$191,2,0)))</f>
        <v/>
      </c>
      <c r="F382" s="59"/>
      <c r="G382" s="59"/>
      <c r="Q382" s="455" t="str">
        <f t="shared" si="6"/>
        <v>-</v>
      </c>
    </row>
    <row r="383" spans="1:17" x14ac:dyDescent="0.25">
      <c r="A383" s="58"/>
      <c r="B383" s="60"/>
      <c r="C383" s="57"/>
      <c r="D383" s="57"/>
      <c r="E383" s="466" t="str">
        <f>IF(AND('Sch C-1'!C383="",D383=""),"",(VLOOKUP(Q383,'Sch C'!$T$10:$U$191,2,0)))</f>
        <v/>
      </c>
      <c r="F383" s="59"/>
      <c r="G383" s="59"/>
      <c r="Q383" s="455" t="str">
        <f t="shared" si="6"/>
        <v>-</v>
      </c>
    </row>
    <row r="384" spans="1:17" x14ac:dyDescent="0.25">
      <c r="A384" s="58"/>
      <c r="B384" s="60"/>
      <c r="C384" s="57"/>
      <c r="D384" s="57"/>
      <c r="E384" s="466" t="str">
        <f>IF(AND('Sch C-1'!C384="",D384=""),"",(VLOOKUP(Q384,'Sch C'!$T$10:$U$191,2,0)))</f>
        <v/>
      </c>
      <c r="F384" s="59"/>
      <c r="G384" s="59"/>
      <c r="Q384" s="455" t="str">
        <f t="shared" si="6"/>
        <v>-</v>
      </c>
    </row>
    <row r="385" spans="1:17" x14ac:dyDescent="0.25">
      <c r="A385" s="58"/>
      <c r="B385" s="60"/>
      <c r="C385" s="57"/>
      <c r="D385" s="57"/>
      <c r="E385" s="466" t="str">
        <f>IF(AND('Sch C-1'!C385="",D385=""),"",(VLOOKUP(Q385,'Sch C'!$T$10:$U$191,2,0)))</f>
        <v/>
      </c>
      <c r="F385" s="59"/>
      <c r="G385" s="59"/>
      <c r="Q385" s="455" t="str">
        <f t="shared" si="6"/>
        <v>-</v>
      </c>
    </row>
    <row r="386" spans="1:17" x14ac:dyDescent="0.25">
      <c r="A386" s="58"/>
      <c r="B386" s="60"/>
      <c r="C386" s="57"/>
      <c r="D386" s="57"/>
      <c r="E386" s="466" t="str">
        <f>IF(AND('Sch C-1'!C386="",D386=""),"",(VLOOKUP(Q386,'Sch C'!$T$10:$U$191,2,0)))</f>
        <v/>
      </c>
      <c r="F386" s="59"/>
      <c r="G386" s="59"/>
      <c r="Q386" s="455" t="str">
        <f t="shared" si="6"/>
        <v>-</v>
      </c>
    </row>
    <row r="387" spans="1:17" x14ac:dyDescent="0.25">
      <c r="A387" s="58"/>
      <c r="B387" s="60"/>
      <c r="C387" s="57"/>
      <c r="D387" s="57"/>
      <c r="E387" s="466" t="str">
        <f>IF(AND('Sch C-1'!C387="",D387=""),"",(VLOOKUP(Q387,'Sch C'!$T$10:$U$191,2,0)))</f>
        <v/>
      </c>
      <c r="F387" s="59"/>
      <c r="G387" s="59"/>
      <c r="Q387" s="455" t="str">
        <f t="shared" si="6"/>
        <v>-</v>
      </c>
    </row>
    <row r="388" spans="1:17" x14ac:dyDescent="0.25">
      <c r="A388" s="58"/>
      <c r="B388" s="60"/>
      <c r="C388" s="57"/>
      <c r="D388" s="57"/>
      <c r="E388" s="466" t="str">
        <f>IF(AND('Sch C-1'!C388="",D388=""),"",(VLOOKUP(Q388,'Sch C'!$T$10:$U$191,2,0)))</f>
        <v/>
      </c>
      <c r="F388" s="59"/>
      <c r="G388" s="59"/>
      <c r="Q388" s="455" t="str">
        <f t="shared" si="6"/>
        <v>-</v>
      </c>
    </row>
    <row r="389" spans="1:17" x14ac:dyDescent="0.25">
      <c r="A389" s="58"/>
      <c r="B389" s="60"/>
      <c r="C389" s="57"/>
      <c r="D389" s="57"/>
      <c r="E389" s="466" t="str">
        <f>IF(AND('Sch C-1'!C389="",D389=""),"",(VLOOKUP(Q389,'Sch C'!$T$10:$U$191,2,0)))</f>
        <v/>
      </c>
      <c r="F389" s="59"/>
      <c r="G389" s="59"/>
      <c r="Q389" s="455" t="str">
        <f t="shared" si="6"/>
        <v>-</v>
      </c>
    </row>
    <row r="390" spans="1:17" x14ac:dyDescent="0.25">
      <c r="A390" s="58"/>
      <c r="B390" s="60"/>
      <c r="C390" s="57"/>
      <c r="D390" s="57"/>
      <c r="E390" s="466" t="str">
        <f>IF(AND('Sch C-1'!C390="",D390=""),"",(VLOOKUP(Q390,'Sch C'!$T$10:$U$191,2,0)))</f>
        <v/>
      </c>
      <c r="F390" s="59"/>
      <c r="G390" s="59"/>
      <c r="Q390" s="455" t="str">
        <f t="shared" si="6"/>
        <v>-</v>
      </c>
    </row>
    <row r="391" spans="1:17" x14ac:dyDescent="0.25">
      <c r="A391" s="58"/>
      <c r="B391" s="60"/>
      <c r="C391" s="57"/>
      <c r="D391" s="57"/>
      <c r="E391" s="466" t="str">
        <f>IF(AND('Sch C-1'!C391="",D391=""),"",(VLOOKUP(Q391,'Sch C'!$T$10:$U$191,2,0)))</f>
        <v/>
      </c>
      <c r="F391" s="59"/>
      <c r="G391" s="59"/>
      <c r="Q391" s="455" t="str">
        <f t="shared" si="6"/>
        <v>-</v>
      </c>
    </row>
    <row r="392" spans="1:17" x14ac:dyDescent="0.25">
      <c r="A392" s="58"/>
      <c r="B392" s="60"/>
      <c r="C392" s="57"/>
      <c r="D392" s="57"/>
      <c r="E392" s="466" t="str">
        <f>IF(AND('Sch C-1'!C392="",D392=""),"",(VLOOKUP(Q392,'Sch C'!$T$10:$U$191,2,0)))</f>
        <v/>
      </c>
      <c r="F392" s="59"/>
      <c r="G392" s="59"/>
      <c r="Q392" s="455" t="str">
        <f t="shared" si="6"/>
        <v>-</v>
      </c>
    </row>
    <row r="393" spans="1:17" x14ac:dyDescent="0.25">
      <c r="A393" s="58"/>
      <c r="B393" s="60"/>
      <c r="C393" s="57"/>
      <c r="D393" s="57"/>
      <c r="E393" s="466" t="str">
        <f>IF(AND('Sch C-1'!C393="",D393=""),"",(VLOOKUP(Q393,'Sch C'!$T$10:$U$191,2,0)))</f>
        <v/>
      </c>
      <c r="F393" s="59"/>
      <c r="G393" s="59"/>
      <c r="Q393" s="455" t="str">
        <f t="shared" si="6"/>
        <v>-</v>
      </c>
    </row>
    <row r="394" spans="1:17" x14ac:dyDescent="0.25">
      <c r="A394" s="58"/>
      <c r="B394" s="60"/>
      <c r="C394" s="57"/>
      <c r="D394" s="57"/>
      <c r="E394" s="466" t="str">
        <f>IF(AND('Sch C-1'!C394="",D394=""),"",(VLOOKUP(Q394,'Sch C'!$T$10:$U$191,2,0)))</f>
        <v/>
      </c>
      <c r="F394" s="59"/>
      <c r="G394" s="59"/>
      <c r="Q394" s="455" t="str">
        <f t="shared" si="6"/>
        <v>-</v>
      </c>
    </row>
    <row r="395" spans="1:17" x14ac:dyDescent="0.25">
      <c r="A395" s="58"/>
      <c r="B395" s="60"/>
      <c r="C395" s="57"/>
      <c r="D395" s="57"/>
      <c r="E395" s="466" t="str">
        <f>IF(AND('Sch C-1'!C395="",D395=""),"",(VLOOKUP(Q395,'Sch C'!$T$10:$U$191,2,0)))</f>
        <v/>
      </c>
      <c r="F395" s="59"/>
      <c r="G395" s="59"/>
      <c r="Q395" s="455" t="str">
        <f t="shared" si="6"/>
        <v>-</v>
      </c>
    </row>
    <row r="396" spans="1:17" x14ac:dyDescent="0.25">
      <c r="A396" s="58"/>
      <c r="B396" s="60"/>
      <c r="C396" s="57"/>
      <c r="D396" s="57"/>
      <c r="E396" s="466" t="str">
        <f>IF(AND('Sch C-1'!C396="",D396=""),"",(VLOOKUP(Q396,'Sch C'!$T$10:$U$191,2,0)))</f>
        <v/>
      </c>
      <c r="F396" s="59"/>
      <c r="G396" s="59"/>
      <c r="Q396" s="455" t="str">
        <f t="shared" si="6"/>
        <v>-</v>
      </c>
    </row>
    <row r="397" spans="1:17" x14ac:dyDescent="0.25">
      <c r="A397" s="58"/>
      <c r="B397" s="60"/>
      <c r="C397" s="57"/>
      <c r="D397" s="57"/>
      <c r="E397" s="466" t="str">
        <f>IF(AND('Sch C-1'!C397="",D397=""),"",(VLOOKUP(Q397,'Sch C'!$T$10:$U$191,2,0)))</f>
        <v/>
      </c>
      <c r="F397" s="59"/>
      <c r="G397" s="59"/>
      <c r="Q397" s="455" t="str">
        <f t="shared" si="6"/>
        <v>-</v>
      </c>
    </row>
    <row r="398" spans="1:17" x14ac:dyDescent="0.25">
      <c r="A398" s="58"/>
      <c r="B398" s="60"/>
      <c r="C398" s="57"/>
      <c r="D398" s="57"/>
      <c r="E398" s="466" t="str">
        <f>IF(AND('Sch C-1'!C398="",D398=""),"",(VLOOKUP(Q398,'Sch C'!$T$10:$U$191,2,0)))</f>
        <v/>
      </c>
      <c r="F398" s="59"/>
      <c r="G398" s="59"/>
      <c r="Q398" s="455" t="str">
        <f t="shared" ref="Q398:Q461" si="7">C398&amp;"-"&amp;D398</f>
        <v>-</v>
      </c>
    </row>
    <row r="399" spans="1:17" x14ac:dyDescent="0.25">
      <c r="A399" s="58"/>
      <c r="B399" s="60"/>
      <c r="C399" s="174"/>
      <c r="D399" s="174"/>
      <c r="E399" s="466" t="str">
        <f>IF(AND('Sch C-1'!C399="",D399=""),"",(VLOOKUP(Q399,'Sch C'!$T$10:$U$191,2,0)))</f>
        <v/>
      </c>
      <c r="F399" s="59"/>
      <c r="G399" s="59"/>
      <c r="Q399" s="455" t="str">
        <f t="shared" si="7"/>
        <v>-</v>
      </c>
    </row>
    <row r="400" spans="1:17" x14ac:dyDescent="0.25">
      <c r="A400" s="58"/>
      <c r="B400" s="60"/>
      <c r="C400" s="57"/>
      <c r="D400" s="57"/>
      <c r="E400" s="466" t="str">
        <f>IF(AND('Sch C-1'!C400="",D400=""),"",(VLOOKUP(Q400,'Sch C'!$T$10:$U$191,2,0)))</f>
        <v/>
      </c>
      <c r="F400" s="59"/>
      <c r="G400" s="59"/>
      <c r="Q400" s="455" t="str">
        <f t="shared" si="7"/>
        <v>-</v>
      </c>
    </row>
    <row r="401" spans="1:17" x14ac:dyDescent="0.25">
      <c r="A401" s="58"/>
      <c r="B401" s="60"/>
      <c r="C401" s="57"/>
      <c r="D401" s="57"/>
      <c r="E401" s="466" t="str">
        <f>IF(AND('Sch C-1'!C401="",D401=""),"",(VLOOKUP(Q401,'Sch C'!$T$10:$U$191,2,0)))</f>
        <v/>
      </c>
      <c r="F401" s="59"/>
      <c r="G401" s="59"/>
      <c r="Q401" s="455" t="str">
        <f t="shared" si="7"/>
        <v>-</v>
      </c>
    </row>
    <row r="402" spans="1:17" x14ac:dyDescent="0.25">
      <c r="A402" s="58"/>
      <c r="B402" s="60"/>
      <c r="C402" s="57"/>
      <c r="D402" s="57"/>
      <c r="E402" s="466" t="str">
        <f>IF(AND('Sch C-1'!C402="",D402=""),"",(VLOOKUP(Q402,'Sch C'!$T$10:$U$191,2,0)))</f>
        <v/>
      </c>
      <c r="F402" s="59"/>
      <c r="G402" s="59"/>
      <c r="Q402" s="455" t="str">
        <f t="shared" si="7"/>
        <v>-</v>
      </c>
    </row>
    <row r="403" spans="1:17" x14ac:dyDescent="0.25">
      <c r="A403" s="58"/>
      <c r="B403" s="60"/>
      <c r="C403" s="57"/>
      <c r="D403" s="57"/>
      <c r="E403" s="466" t="str">
        <f>IF(AND('Sch C-1'!C403="",D403=""),"",(VLOOKUP(Q403,'Sch C'!$T$10:$U$191,2,0)))</f>
        <v/>
      </c>
      <c r="F403" s="59"/>
      <c r="G403" s="59"/>
      <c r="Q403" s="455" t="str">
        <f t="shared" si="7"/>
        <v>-</v>
      </c>
    </row>
    <row r="404" spans="1:17" x14ac:dyDescent="0.25">
      <c r="A404" s="58"/>
      <c r="B404" s="60"/>
      <c r="C404" s="57"/>
      <c r="D404" s="57"/>
      <c r="E404" s="466" t="str">
        <f>IF(AND('Sch C-1'!C404="",D404=""),"",(VLOOKUP(Q404,'Sch C'!$T$10:$U$191,2,0)))</f>
        <v/>
      </c>
      <c r="F404" s="59"/>
      <c r="G404" s="59"/>
      <c r="Q404" s="455" t="str">
        <f t="shared" si="7"/>
        <v>-</v>
      </c>
    </row>
    <row r="405" spans="1:17" x14ac:dyDescent="0.25">
      <c r="A405" s="58"/>
      <c r="B405" s="60"/>
      <c r="C405" s="57"/>
      <c r="D405" s="57"/>
      <c r="E405" s="466" t="str">
        <f>IF(AND('Sch C-1'!C405="",D405=""),"",(VLOOKUP(Q405,'Sch C'!$T$10:$U$191,2,0)))</f>
        <v/>
      </c>
      <c r="F405" s="59"/>
      <c r="G405" s="59"/>
      <c r="Q405" s="455" t="str">
        <f t="shared" si="7"/>
        <v>-</v>
      </c>
    </row>
    <row r="406" spans="1:17" x14ac:dyDescent="0.25">
      <c r="A406" s="58"/>
      <c r="B406" s="60"/>
      <c r="C406" s="57"/>
      <c r="D406" s="57"/>
      <c r="E406" s="466" t="str">
        <f>IF(AND('Sch C-1'!C406="",D406=""),"",(VLOOKUP(Q406,'Sch C'!$T$10:$U$191,2,0)))</f>
        <v/>
      </c>
      <c r="F406" s="59"/>
      <c r="G406" s="59"/>
      <c r="Q406" s="455" t="str">
        <f t="shared" si="7"/>
        <v>-</v>
      </c>
    </row>
    <row r="407" spans="1:17" x14ac:dyDescent="0.25">
      <c r="A407" s="58"/>
      <c r="B407" s="60"/>
      <c r="C407" s="57"/>
      <c r="D407" s="57"/>
      <c r="E407" s="466" t="str">
        <f>IF(AND('Sch C-1'!C407="",D407=""),"",(VLOOKUP(Q407,'Sch C'!$T$10:$U$191,2,0)))</f>
        <v/>
      </c>
      <c r="F407" s="59"/>
      <c r="G407" s="59"/>
      <c r="Q407" s="455" t="str">
        <f t="shared" si="7"/>
        <v>-</v>
      </c>
    </row>
    <row r="408" spans="1:17" x14ac:dyDescent="0.25">
      <c r="A408" s="58"/>
      <c r="B408" s="60"/>
      <c r="C408" s="57"/>
      <c r="D408" s="57"/>
      <c r="E408" s="466" t="str">
        <f>IF(AND('Sch C-1'!C408="",D408=""),"",(VLOOKUP(Q408,'Sch C'!$T$10:$U$191,2,0)))</f>
        <v/>
      </c>
      <c r="F408" s="59"/>
      <c r="G408" s="59"/>
      <c r="Q408" s="455" t="str">
        <f t="shared" si="7"/>
        <v>-</v>
      </c>
    </row>
    <row r="409" spans="1:17" x14ac:dyDescent="0.25">
      <c r="A409" s="58"/>
      <c r="B409" s="60"/>
      <c r="C409" s="57"/>
      <c r="D409" s="57"/>
      <c r="E409" s="466" t="str">
        <f>IF(AND('Sch C-1'!C409="",D409=""),"",(VLOOKUP(Q409,'Sch C'!$T$10:$U$191,2,0)))</f>
        <v/>
      </c>
      <c r="F409" s="59"/>
      <c r="G409" s="59"/>
      <c r="Q409" s="455" t="str">
        <f t="shared" si="7"/>
        <v>-</v>
      </c>
    </row>
    <row r="410" spans="1:17" x14ac:dyDescent="0.25">
      <c r="A410" s="58"/>
      <c r="B410" s="60"/>
      <c r="C410" s="57"/>
      <c r="D410" s="57"/>
      <c r="E410" s="466" t="str">
        <f>IF(AND('Sch C-1'!C410="",D410=""),"",(VLOOKUP(Q410,'Sch C'!$T$10:$U$191,2,0)))</f>
        <v/>
      </c>
      <c r="F410" s="59"/>
      <c r="G410" s="59"/>
      <c r="Q410" s="455" t="str">
        <f t="shared" si="7"/>
        <v>-</v>
      </c>
    </row>
    <row r="411" spans="1:17" x14ac:dyDescent="0.25">
      <c r="A411" s="58"/>
      <c r="B411" s="60"/>
      <c r="C411" s="57"/>
      <c r="D411" s="57"/>
      <c r="E411" s="466" t="str">
        <f>IF(AND('Sch C-1'!C411="",D411=""),"",(VLOOKUP(Q411,'Sch C'!$T$10:$U$191,2,0)))</f>
        <v/>
      </c>
      <c r="F411" s="59"/>
      <c r="G411" s="59"/>
      <c r="Q411" s="455" t="str">
        <f t="shared" si="7"/>
        <v>-</v>
      </c>
    </row>
    <row r="412" spans="1:17" x14ac:dyDescent="0.25">
      <c r="A412" s="58"/>
      <c r="B412" s="60"/>
      <c r="C412" s="57"/>
      <c r="D412" s="57"/>
      <c r="E412" s="466" t="str">
        <f>IF(AND('Sch C-1'!C412="",D412=""),"",(VLOOKUP(Q412,'Sch C'!$T$10:$U$191,2,0)))</f>
        <v/>
      </c>
      <c r="F412" s="59"/>
      <c r="G412" s="59"/>
      <c r="Q412" s="455" t="str">
        <f t="shared" si="7"/>
        <v>-</v>
      </c>
    </row>
    <row r="413" spans="1:17" x14ac:dyDescent="0.25">
      <c r="A413" s="58"/>
      <c r="B413" s="60"/>
      <c r="C413" s="57"/>
      <c r="D413" s="57"/>
      <c r="E413" s="466" t="str">
        <f>IF(AND('Sch C-1'!C413="",D413=""),"",(VLOOKUP(Q413,'Sch C'!$T$10:$U$191,2,0)))</f>
        <v/>
      </c>
      <c r="F413" s="59"/>
      <c r="G413" s="59"/>
      <c r="Q413" s="455" t="str">
        <f t="shared" si="7"/>
        <v>-</v>
      </c>
    </row>
    <row r="414" spans="1:17" x14ac:dyDescent="0.25">
      <c r="A414" s="58"/>
      <c r="B414" s="60"/>
      <c r="C414" s="57"/>
      <c r="D414" s="57"/>
      <c r="E414" s="466" t="str">
        <f>IF(AND('Sch C-1'!C414="",D414=""),"",(VLOOKUP(Q414,'Sch C'!$T$10:$U$191,2,0)))</f>
        <v/>
      </c>
      <c r="F414" s="59"/>
      <c r="G414" s="59"/>
      <c r="Q414" s="455" t="str">
        <f t="shared" si="7"/>
        <v>-</v>
      </c>
    </row>
    <row r="415" spans="1:17" x14ac:dyDescent="0.25">
      <c r="A415" s="58"/>
      <c r="B415" s="60"/>
      <c r="C415" s="57"/>
      <c r="D415" s="57"/>
      <c r="E415" s="466" t="str">
        <f>IF(AND('Sch C-1'!C415="",D415=""),"",(VLOOKUP(Q415,'Sch C'!$T$10:$U$191,2,0)))</f>
        <v/>
      </c>
      <c r="F415" s="59"/>
      <c r="G415" s="59"/>
      <c r="Q415" s="455" t="str">
        <f t="shared" si="7"/>
        <v>-</v>
      </c>
    </row>
    <row r="416" spans="1:17" x14ac:dyDescent="0.25">
      <c r="A416" s="58"/>
      <c r="B416" s="60"/>
      <c r="C416" s="57"/>
      <c r="D416" s="57"/>
      <c r="E416" s="466" t="str">
        <f>IF(AND('Sch C-1'!C416="",D416=""),"",(VLOOKUP(Q416,'Sch C'!$T$10:$U$191,2,0)))</f>
        <v/>
      </c>
      <c r="F416" s="59"/>
      <c r="G416" s="59"/>
      <c r="Q416" s="455" t="str">
        <f t="shared" si="7"/>
        <v>-</v>
      </c>
    </row>
    <row r="417" spans="1:17" x14ac:dyDescent="0.25">
      <c r="A417" s="58"/>
      <c r="B417" s="60"/>
      <c r="C417" s="57"/>
      <c r="D417" s="57"/>
      <c r="E417" s="466" t="str">
        <f>IF(AND('Sch C-1'!C417="",D417=""),"",(VLOOKUP(Q417,'Sch C'!$T$10:$U$191,2,0)))</f>
        <v/>
      </c>
      <c r="F417" s="59"/>
      <c r="G417" s="59"/>
      <c r="Q417" s="455" t="str">
        <f t="shared" si="7"/>
        <v>-</v>
      </c>
    </row>
    <row r="418" spans="1:17" x14ac:dyDescent="0.25">
      <c r="A418" s="58"/>
      <c r="B418" s="60"/>
      <c r="C418" s="57"/>
      <c r="D418" s="57"/>
      <c r="E418" s="466" t="str">
        <f>IF(AND('Sch C-1'!C418="",D418=""),"",(VLOOKUP(Q418,'Sch C'!$T$10:$U$191,2,0)))</f>
        <v/>
      </c>
      <c r="F418" s="59"/>
      <c r="G418" s="59"/>
      <c r="Q418" s="455" t="str">
        <f t="shared" si="7"/>
        <v>-</v>
      </c>
    </row>
    <row r="419" spans="1:17" x14ac:dyDescent="0.25">
      <c r="A419" s="58"/>
      <c r="B419" s="60"/>
      <c r="C419" s="57"/>
      <c r="D419" s="57"/>
      <c r="E419" s="466" t="str">
        <f>IF(AND('Sch C-1'!C419="",D419=""),"",(VLOOKUP(Q419,'Sch C'!$T$10:$U$191,2,0)))</f>
        <v/>
      </c>
      <c r="F419" s="59"/>
      <c r="G419" s="59"/>
      <c r="Q419" s="455" t="str">
        <f t="shared" si="7"/>
        <v>-</v>
      </c>
    </row>
    <row r="420" spans="1:17" x14ac:dyDescent="0.25">
      <c r="A420" s="58"/>
      <c r="B420" s="60"/>
      <c r="C420" s="57"/>
      <c r="D420" s="57"/>
      <c r="E420" s="466" t="str">
        <f>IF(AND('Sch C-1'!C420="",D420=""),"",(VLOOKUP(Q420,'Sch C'!$T$10:$U$191,2,0)))</f>
        <v/>
      </c>
      <c r="F420" s="59"/>
      <c r="G420" s="59"/>
      <c r="Q420" s="455" t="str">
        <f t="shared" si="7"/>
        <v>-</v>
      </c>
    </row>
    <row r="421" spans="1:17" x14ac:dyDescent="0.25">
      <c r="A421" s="58"/>
      <c r="B421" s="60"/>
      <c r="C421" s="57"/>
      <c r="D421" s="57"/>
      <c r="E421" s="466" t="str">
        <f>IF(AND('Sch C-1'!C421="",D421=""),"",(VLOOKUP(Q421,'Sch C'!$T$10:$U$191,2,0)))</f>
        <v/>
      </c>
      <c r="F421" s="59"/>
      <c r="G421" s="59"/>
      <c r="Q421" s="455" t="str">
        <f t="shared" si="7"/>
        <v>-</v>
      </c>
    </row>
    <row r="422" spans="1:17" x14ac:dyDescent="0.25">
      <c r="A422" s="58"/>
      <c r="B422" s="60"/>
      <c r="C422" s="57"/>
      <c r="D422" s="57"/>
      <c r="E422" s="466" t="str">
        <f>IF(AND('Sch C-1'!C422="",D422=""),"",(VLOOKUP(Q422,'Sch C'!$T$10:$U$191,2,0)))</f>
        <v/>
      </c>
      <c r="F422" s="59"/>
      <c r="G422" s="59"/>
      <c r="Q422" s="455" t="str">
        <f t="shared" si="7"/>
        <v>-</v>
      </c>
    </row>
    <row r="423" spans="1:17" x14ac:dyDescent="0.25">
      <c r="A423" s="58"/>
      <c r="B423" s="60"/>
      <c r="C423" s="57"/>
      <c r="D423" s="57"/>
      <c r="E423" s="466" t="str">
        <f>IF(AND('Sch C-1'!C423="",D423=""),"",(VLOOKUP(Q423,'Sch C'!$T$10:$U$191,2,0)))</f>
        <v/>
      </c>
      <c r="F423" s="59"/>
      <c r="G423" s="59"/>
      <c r="Q423" s="455" t="str">
        <f t="shared" si="7"/>
        <v>-</v>
      </c>
    </row>
    <row r="424" spans="1:17" x14ac:dyDescent="0.25">
      <c r="A424" s="58"/>
      <c r="B424" s="60"/>
      <c r="C424" s="57"/>
      <c r="D424" s="57"/>
      <c r="E424" s="466" t="str">
        <f>IF(AND('Sch C-1'!C424="",D424=""),"",(VLOOKUP(Q424,'Sch C'!$T$10:$U$191,2,0)))</f>
        <v/>
      </c>
      <c r="F424" s="59"/>
      <c r="G424" s="59"/>
      <c r="Q424" s="455" t="str">
        <f t="shared" si="7"/>
        <v>-</v>
      </c>
    </row>
    <row r="425" spans="1:17" x14ac:dyDescent="0.25">
      <c r="A425" s="58"/>
      <c r="B425" s="60"/>
      <c r="C425" s="57"/>
      <c r="D425" s="57"/>
      <c r="E425" s="466" t="str">
        <f>IF(AND('Sch C-1'!C425="",D425=""),"",(VLOOKUP(Q425,'Sch C'!$T$10:$U$191,2,0)))</f>
        <v/>
      </c>
      <c r="F425" s="59"/>
      <c r="G425" s="59"/>
      <c r="Q425" s="455" t="str">
        <f t="shared" si="7"/>
        <v>-</v>
      </c>
    </row>
    <row r="426" spans="1:17" x14ac:dyDescent="0.25">
      <c r="A426" s="58"/>
      <c r="B426" s="60"/>
      <c r="C426" s="57"/>
      <c r="D426" s="57"/>
      <c r="E426" s="466" t="str">
        <f>IF(AND('Sch C-1'!C426="",D426=""),"",(VLOOKUP(Q426,'Sch C'!$T$10:$U$191,2,0)))</f>
        <v/>
      </c>
      <c r="F426" s="59"/>
      <c r="G426" s="59"/>
      <c r="Q426" s="455" t="str">
        <f t="shared" si="7"/>
        <v>-</v>
      </c>
    </row>
    <row r="427" spans="1:17" x14ac:dyDescent="0.25">
      <c r="A427" s="58"/>
      <c r="B427" s="60"/>
      <c r="C427" s="57"/>
      <c r="D427" s="57"/>
      <c r="E427" s="466" t="str">
        <f>IF(AND('Sch C-1'!C427="",D427=""),"",(VLOOKUP(Q427,'Sch C'!$T$10:$U$191,2,0)))</f>
        <v/>
      </c>
      <c r="F427" s="59"/>
      <c r="G427" s="59"/>
      <c r="Q427" s="455" t="str">
        <f t="shared" si="7"/>
        <v>-</v>
      </c>
    </row>
    <row r="428" spans="1:17" x14ac:dyDescent="0.25">
      <c r="A428" s="58"/>
      <c r="B428" s="60"/>
      <c r="C428" s="57"/>
      <c r="D428" s="57"/>
      <c r="E428" s="466" t="str">
        <f>IF(AND('Sch C-1'!C428="",D428=""),"",(VLOOKUP(Q428,'Sch C'!$T$10:$U$191,2,0)))</f>
        <v/>
      </c>
      <c r="F428" s="59"/>
      <c r="G428" s="59"/>
      <c r="Q428" s="455" t="str">
        <f t="shared" si="7"/>
        <v>-</v>
      </c>
    </row>
    <row r="429" spans="1:17" x14ac:dyDescent="0.25">
      <c r="A429" s="58"/>
      <c r="B429" s="60"/>
      <c r="C429" s="57"/>
      <c r="D429" s="57"/>
      <c r="E429" s="466" t="str">
        <f>IF(AND('Sch C-1'!C429="",D429=""),"",(VLOOKUP(Q429,'Sch C'!$T$10:$U$191,2,0)))</f>
        <v/>
      </c>
      <c r="F429" s="59"/>
      <c r="G429" s="59"/>
      <c r="Q429" s="455" t="str">
        <f t="shared" si="7"/>
        <v>-</v>
      </c>
    </row>
    <row r="430" spans="1:17" x14ac:dyDescent="0.25">
      <c r="A430" s="58"/>
      <c r="B430" s="60"/>
      <c r="C430" s="57"/>
      <c r="D430" s="57"/>
      <c r="E430" s="466" t="str">
        <f>IF(AND('Sch C-1'!C430="",D430=""),"",(VLOOKUP(Q430,'Sch C'!$T$10:$U$191,2,0)))</f>
        <v/>
      </c>
      <c r="F430" s="59"/>
      <c r="G430" s="59"/>
      <c r="Q430" s="455" t="str">
        <f t="shared" si="7"/>
        <v>-</v>
      </c>
    </row>
    <row r="431" spans="1:17" x14ac:dyDescent="0.25">
      <c r="A431" s="58"/>
      <c r="B431" s="60"/>
      <c r="C431" s="57"/>
      <c r="D431" s="57"/>
      <c r="E431" s="466" t="str">
        <f>IF(AND('Sch C-1'!C431="",D431=""),"",(VLOOKUP(Q431,'Sch C'!$T$10:$U$191,2,0)))</f>
        <v/>
      </c>
      <c r="F431" s="59"/>
      <c r="G431" s="59"/>
      <c r="Q431" s="455" t="str">
        <f t="shared" si="7"/>
        <v>-</v>
      </c>
    </row>
    <row r="432" spans="1:17" x14ac:dyDescent="0.25">
      <c r="A432" s="58"/>
      <c r="B432" s="60"/>
      <c r="C432" s="57"/>
      <c r="D432" s="57"/>
      <c r="E432" s="466" t="str">
        <f>IF(AND('Sch C-1'!C432="",D432=""),"",(VLOOKUP(Q432,'Sch C'!$T$10:$U$191,2,0)))</f>
        <v/>
      </c>
      <c r="F432" s="59"/>
      <c r="G432" s="59"/>
      <c r="Q432" s="455" t="str">
        <f t="shared" si="7"/>
        <v>-</v>
      </c>
    </row>
    <row r="433" spans="1:17" x14ac:dyDescent="0.25">
      <c r="A433" s="58"/>
      <c r="B433" s="60"/>
      <c r="C433" s="57"/>
      <c r="D433" s="57"/>
      <c r="E433" s="466" t="str">
        <f>IF(AND('Sch C-1'!C433="",D433=""),"",(VLOOKUP(Q433,'Sch C'!$T$10:$U$191,2,0)))</f>
        <v/>
      </c>
      <c r="F433" s="59"/>
      <c r="G433" s="59"/>
      <c r="Q433" s="455" t="str">
        <f t="shared" si="7"/>
        <v>-</v>
      </c>
    </row>
    <row r="434" spans="1:17" x14ac:dyDescent="0.25">
      <c r="A434" s="58"/>
      <c r="B434" s="60"/>
      <c r="C434" s="57"/>
      <c r="D434" s="57"/>
      <c r="E434" s="466" t="str">
        <f>IF(AND('Sch C-1'!C434="",D434=""),"",(VLOOKUP(Q434,'Sch C'!$T$10:$U$191,2,0)))</f>
        <v/>
      </c>
      <c r="F434" s="59"/>
      <c r="G434" s="59"/>
      <c r="Q434" s="455" t="str">
        <f t="shared" si="7"/>
        <v>-</v>
      </c>
    </row>
    <row r="435" spans="1:17" x14ac:dyDescent="0.25">
      <c r="A435" s="58"/>
      <c r="B435" s="60"/>
      <c r="C435" s="57"/>
      <c r="D435" s="57"/>
      <c r="E435" s="466" t="str">
        <f>IF(AND('Sch C-1'!C435="",D435=""),"",(VLOOKUP(Q435,'Sch C'!$T$10:$U$191,2,0)))</f>
        <v/>
      </c>
      <c r="F435" s="59"/>
      <c r="G435" s="59"/>
      <c r="Q435" s="455" t="str">
        <f t="shared" si="7"/>
        <v>-</v>
      </c>
    </row>
    <row r="436" spans="1:17" x14ac:dyDescent="0.25">
      <c r="A436" s="58"/>
      <c r="B436" s="60"/>
      <c r="C436" s="57"/>
      <c r="D436" s="57"/>
      <c r="E436" s="466" t="str">
        <f>IF(AND('Sch C-1'!C436="",D436=""),"",(VLOOKUP(Q436,'Sch C'!$T$10:$U$191,2,0)))</f>
        <v/>
      </c>
      <c r="F436" s="59"/>
      <c r="G436" s="59"/>
      <c r="Q436" s="455" t="str">
        <f t="shared" si="7"/>
        <v>-</v>
      </c>
    </row>
    <row r="437" spans="1:17" x14ac:dyDescent="0.25">
      <c r="A437" s="58"/>
      <c r="B437" s="60"/>
      <c r="C437" s="57"/>
      <c r="D437" s="57"/>
      <c r="E437" s="466" t="str">
        <f>IF(AND('Sch C-1'!C437="",D437=""),"",(VLOOKUP(Q437,'Sch C'!$T$10:$U$191,2,0)))</f>
        <v/>
      </c>
      <c r="F437" s="59"/>
      <c r="G437" s="59"/>
      <c r="Q437" s="455" t="str">
        <f t="shared" si="7"/>
        <v>-</v>
      </c>
    </row>
    <row r="438" spans="1:17" x14ac:dyDescent="0.25">
      <c r="A438" s="58"/>
      <c r="B438" s="60"/>
      <c r="C438" s="57"/>
      <c r="D438" s="57"/>
      <c r="E438" s="466" t="str">
        <f>IF(AND('Sch C-1'!C438="",D438=""),"",(VLOOKUP(Q438,'Sch C'!$T$10:$U$191,2,0)))</f>
        <v/>
      </c>
      <c r="F438" s="59"/>
      <c r="G438" s="59"/>
      <c r="Q438" s="455" t="str">
        <f t="shared" si="7"/>
        <v>-</v>
      </c>
    </row>
    <row r="439" spans="1:17" x14ac:dyDescent="0.25">
      <c r="A439" s="58"/>
      <c r="B439" s="60"/>
      <c r="C439" s="57"/>
      <c r="D439" s="57"/>
      <c r="E439" s="466" t="str">
        <f>IF(AND('Sch C-1'!C439="",D439=""),"",(VLOOKUP(Q439,'Sch C'!$T$10:$U$191,2,0)))</f>
        <v/>
      </c>
      <c r="F439" s="59"/>
      <c r="G439" s="59"/>
      <c r="Q439" s="455" t="str">
        <f t="shared" si="7"/>
        <v>-</v>
      </c>
    </row>
    <row r="440" spans="1:17" x14ac:dyDescent="0.25">
      <c r="A440" s="58"/>
      <c r="B440" s="60"/>
      <c r="C440" s="57"/>
      <c r="D440" s="57"/>
      <c r="E440" s="466" t="str">
        <f>IF(AND('Sch C-1'!C440="",D440=""),"",(VLOOKUP(Q440,'Sch C'!$T$10:$U$191,2,0)))</f>
        <v/>
      </c>
      <c r="F440" s="59"/>
      <c r="G440" s="59"/>
      <c r="Q440" s="455" t="str">
        <f t="shared" si="7"/>
        <v>-</v>
      </c>
    </row>
    <row r="441" spans="1:17" x14ac:dyDescent="0.25">
      <c r="A441" s="58"/>
      <c r="B441" s="60"/>
      <c r="C441" s="57"/>
      <c r="D441" s="57"/>
      <c r="E441" s="466" t="str">
        <f>IF(AND('Sch C-1'!C441="",D441=""),"",(VLOOKUP(Q441,'Sch C'!$T$10:$U$191,2,0)))</f>
        <v/>
      </c>
      <c r="F441" s="59"/>
      <c r="G441" s="59"/>
      <c r="Q441" s="455" t="str">
        <f t="shared" si="7"/>
        <v>-</v>
      </c>
    </row>
    <row r="442" spans="1:17" x14ac:dyDescent="0.25">
      <c r="A442" s="58"/>
      <c r="B442" s="60"/>
      <c r="C442" s="57"/>
      <c r="D442" s="57"/>
      <c r="E442" s="466" t="str">
        <f>IF(AND('Sch C-1'!C442="",D442=""),"",(VLOOKUP(Q442,'Sch C'!$T$10:$U$191,2,0)))</f>
        <v/>
      </c>
      <c r="F442" s="59"/>
      <c r="G442" s="59"/>
      <c r="Q442" s="455" t="str">
        <f t="shared" si="7"/>
        <v>-</v>
      </c>
    </row>
    <row r="443" spans="1:17" x14ac:dyDescent="0.25">
      <c r="A443" s="58"/>
      <c r="B443" s="60"/>
      <c r="C443" s="57"/>
      <c r="D443" s="57"/>
      <c r="E443" s="466" t="str">
        <f>IF(AND('Sch C-1'!C443="",D443=""),"",(VLOOKUP(Q443,'Sch C'!$T$10:$U$191,2,0)))</f>
        <v/>
      </c>
      <c r="F443" s="59"/>
      <c r="G443" s="59"/>
      <c r="Q443" s="455" t="str">
        <f t="shared" si="7"/>
        <v>-</v>
      </c>
    </row>
    <row r="444" spans="1:17" x14ac:dyDescent="0.25">
      <c r="A444" s="58"/>
      <c r="B444" s="60"/>
      <c r="C444" s="57"/>
      <c r="D444" s="57"/>
      <c r="E444" s="466" t="str">
        <f>IF(AND('Sch C-1'!C444="",D444=""),"",(VLOOKUP(Q444,'Sch C'!$T$10:$U$191,2,0)))</f>
        <v/>
      </c>
      <c r="F444" s="59"/>
      <c r="G444" s="59"/>
      <c r="Q444" s="455" t="str">
        <f t="shared" si="7"/>
        <v>-</v>
      </c>
    </row>
    <row r="445" spans="1:17" x14ac:dyDescent="0.25">
      <c r="A445" s="58"/>
      <c r="B445" s="60"/>
      <c r="C445" s="57"/>
      <c r="D445" s="57"/>
      <c r="E445" s="466" t="str">
        <f>IF(AND('Sch C-1'!C445="",D445=""),"",(VLOOKUP(Q445,'Sch C'!$T$10:$U$191,2,0)))</f>
        <v/>
      </c>
      <c r="F445" s="59"/>
      <c r="G445" s="59"/>
      <c r="Q445" s="455" t="str">
        <f t="shared" si="7"/>
        <v>-</v>
      </c>
    </row>
    <row r="446" spans="1:17" x14ac:dyDescent="0.25">
      <c r="A446" s="58"/>
      <c r="B446" s="60"/>
      <c r="C446" s="57"/>
      <c r="D446" s="57"/>
      <c r="E446" s="466" t="str">
        <f>IF(AND('Sch C-1'!C446="",D446=""),"",(VLOOKUP(Q446,'Sch C'!$T$10:$U$191,2,0)))</f>
        <v/>
      </c>
      <c r="F446" s="59"/>
      <c r="G446" s="59"/>
      <c r="Q446" s="455" t="str">
        <f t="shared" si="7"/>
        <v>-</v>
      </c>
    </row>
    <row r="447" spans="1:17" x14ac:dyDescent="0.25">
      <c r="A447" s="58"/>
      <c r="B447" s="60"/>
      <c r="C447" s="57"/>
      <c r="D447" s="57"/>
      <c r="E447" s="466" t="str">
        <f>IF(AND('Sch C-1'!C447="",D447=""),"",(VLOOKUP(Q447,'Sch C'!$T$10:$U$191,2,0)))</f>
        <v/>
      </c>
      <c r="F447" s="59"/>
      <c r="G447" s="59"/>
      <c r="Q447" s="455" t="str">
        <f t="shared" si="7"/>
        <v>-</v>
      </c>
    </row>
    <row r="448" spans="1:17" x14ac:dyDescent="0.25">
      <c r="A448" s="58"/>
      <c r="B448" s="60"/>
      <c r="C448" s="57"/>
      <c r="D448" s="57"/>
      <c r="E448" s="466" t="str">
        <f>IF(AND('Sch C-1'!C448="",D448=""),"",(VLOOKUP(Q448,'Sch C'!$T$10:$U$191,2,0)))</f>
        <v/>
      </c>
      <c r="F448" s="59"/>
      <c r="G448" s="59"/>
      <c r="Q448" s="455" t="str">
        <f t="shared" si="7"/>
        <v>-</v>
      </c>
    </row>
    <row r="449" spans="1:17" x14ac:dyDescent="0.25">
      <c r="A449" s="58"/>
      <c r="B449" s="60"/>
      <c r="C449" s="174"/>
      <c r="D449" s="174"/>
      <c r="E449" s="466" t="str">
        <f>IF(AND('Sch C-1'!C449="",D449=""),"",(VLOOKUP(Q449,'Sch C'!$T$10:$U$191,2,0)))</f>
        <v/>
      </c>
      <c r="F449" s="59"/>
      <c r="G449" s="59"/>
      <c r="Q449" s="455" t="str">
        <f t="shared" si="7"/>
        <v>-</v>
      </c>
    </row>
    <row r="450" spans="1:17" x14ac:dyDescent="0.25">
      <c r="A450" s="58"/>
      <c r="B450" s="60"/>
      <c r="C450" s="57"/>
      <c r="D450" s="57"/>
      <c r="E450" s="466" t="str">
        <f>IF(AND('Sch C-1'!C450="",D450=""),"",(VLOOKUP(Q450,'Sch C'!$T$10:$U$191,2,0)))</f>
        <v/>
      </c>
      <c r="F450" s="59"/>
      <c r="G450" s="59"/>
      <c r="Q450" s="455" t="str">
        <f t="shared" si="7"/>
        <v>-</v>
      </c>
    </row>
    <row r="451" spans="1:17" x14ac:dyDescent="0.25">
      <c r="A451" s="58"/>
      <c r="B451" s="60"/>
      <c r="C451" s="57"/>
      <c r="D451" s="57"/>
      <c r="E451" s="466" t="str">
        <f>IF(AND('Sch C-1'!C451="",D451=""),"",(VLOOKUP(Q451,'Sch C'!$T$10:$U$191,2,0)))</f>
        <v/>
      </c>
      <c r="F451" s="59"/>
      <c r="G451" s="59"/>
      <c r="Q451" s="455" t="str">
        <f t="shared" si="7"/>
        <v>-</v>
      </c>
    </row>
    <row r="452" spans="1:17" x14ac:dyDescent="0.25">
      <c r="A452" s="58"/>
      <c r="B452" s="60"/>
      <c r="C452" s="57"/>
      <c r="D452" s="57"/>
      <c r="E452" s="466" t="str">
        <f>IF(AND('Sch C-1'!C452="",D452=""),"",(VLOOKUP(Q452,'Sch C'!$T$10:$U$191,2,0)))</f>
        <v/>
      </c>
      <c r="F452" s="59"/>
      <c r="G452" s="59"/>
      <c r="Q452" s="455" t="str">
        <f t="shared" si="7"/>
        <v>-</v>
      </c>
    </row>
    <row r="453" spans="1:17" x14ac:dyDescent="0.25">
      <c r="A453" s="58"/>
      <c r="B453" s="60"/>
      <c r="C453" s="57"/>
      <c r="D453" s="57"/>
      <c r="E453" s="466" t="str">
        <f>IF(AND('Sch C-1'!C453="",D453=""),"",(VLOOKUP(Q453,'Sch C'!$T$10:$U$191,2,0)))</f>
        <v/>
      </c>
      <c r="F453" s="59"/>
      <c r="G453" s="59"/>
      <c r="Q453" s="455" t="str">
        <f t="shared" si="7"/>
        <v>-</v>
      </c>
    </row>
    <row r="454" spans="1:17" x14ac:dyDescent="0.25">
      <c r="A454" s="58"/>
      <c r="B454" s="60"/>
      <c r="C454" s="57"/>
      <c r="D454" s="57"/>
      <c r="E454" s="466" t="str">
        <f>IF(AND('Sch C-1'!C454="",D454=""),"",(VLOOKUP(Q454,'Sch C'!$T$10:$U$191,2,0)))</f>
        <v/>
      </c>
      <c r="F454" s="59"/>
      <c r="G454" s="59"/>
      <c r="Q454" s="455" t="str">
        <f t="shared" si="7"/>
        <v>-</v>
      </c>
    </row>
    <row r="455" spans="1:17" x14ac:dyDescent="0.25">
      <c r="A455" s="58"/>
      <c r="B455" s="60"/>
      <c r="C455" s="57"/>
      <c r="D455" s="57"/>
      <c r="E455" s="466" t="str">
        <f>IF(AND('Sch C-1'!C455="",D455=""),"",(VLOOKUP(Q455,'Sch C'!$T$10:$U$191,2,0)))</f>
        <v/>
      </c>
      <c r="F455" s="59"/>
      <c r="G455" s="59"/>
      <c r="Q455" s="455" t="str">
        <f t="shared" si="7"/>
        <v>-</v>
      </c>
    </row>
    <row r="456" spans="1:17" x14ac:dyDescent="0.25">
      <c r="A456" s="58"/>
      <c r="B456" s="60"/>
      <c r="C456" s="57"/>
      <c r="D456" s="57"/>
      <c r="E456" s="466" t="str">
        <f>IF(AND('Sch C-1'!C456="",D456=""),"",(VLOOKUP(Q456,'Sch C'!$T$10:$U$191,2,0)))</f>
        <v/>
      </c>
      <c r="F456" s="59"/>
      <c r="G456" s="59"/>
      <c r="Q456" s="455" t="str">
        <f t="shared" si="7"/>
        <v>-</v>
      </c>
    </row>
    <row r="457" spans="1:17" x14ac:dyDescent="0.25">
      <c r="A457" s="58"/>
      <c r="B457" s="60"/>
      <c r="C457" s="57"/>
      <c r="D457" s="57"/>
      <c r="E457" s="466" t="str">
        <f>IF(AND('Sch C-1'!C457="",D457=""),"",(VLOOKUP(Q457,'Sch C'!$T$10:$U$191,2,0)))</f>
        <v/>
      </c>
      <c r="F457" s="59"/>
      <c r="G457" s="59"/>
      <c r="Q457" s="455" t="str">
        <f t="shared" si="7"/>
        <v>-</v>
      </c>
    </row>
    <row r="458" spans="1:17" x14ac:dyDescent="0.25">
      <c r="A458" s="58"/>
      <c r="B458" s="60"/>
      <c r="C458" s="57"/>
      <c r="D458" s="57"/>
      <c r="E458" s="466" t="str">
        <f>IF(AND('Sch C-1'!C458="",D458=""),"",(VLOOKUP(Q458,'Sch C'!$T$10:$U$191,2,0)))</f>
        <v/>
      </c>
      <c r="F458" s="59"/>
      <c r="G458" s="59"/>
      <c r="Q458" s="455" t="str">
        <f t="shared" si="7"/>
        <v>-</v>
      </c>
    </row>
    <row r="459" spans="1:17" x14ac:dyDescent="0.25">
      <c r="A459" s="58"/>
      <c r="B459" s="60"/>
      <c r="C459" s="57"/>
      <c r="D459" s="57"/>
      <c r="E459" s="466" t="str">
        <f>IF(AND('Sch C-1'!C459="",D459=""),"",(VLOOKUP(Q459,'Sch C'!$T$10:$U$191,2,0)))</f>
        <v/>
      </c>
      <c r="F459" s="59"/>
      <c r="G459" s="59"/>
      <c r="Q459" s="455" t="str">
        <f t="shared" si="7"/>
        <v>-</v>
      </c>
    </row>
    <row r="460" spans="1:17" x14ac:dyDescent="0.25">
      <c r="A460" s="58"/>
      <c r="B460" s="248"/>
      <c r="C460" s="174"/>
      <c r="D460" s="174"/>
      <c r="E460" s="466" t="str">
        <f>IF(AND('Sch C-1'!C460="",D460=""),"",(VLOOKUP(Q460,'Sch C'!$T$10:$U$191,2,0)))</f>
        <v/>
      </c>
      <c r="F460" s="59"/>
      <c r="G460" s="59"/>
      <c r="Q460" s="455" t="str">
        <f t="shared" si="7"/>
        <v>-</v>
      </c>
    </row>
    <row r="461" spans="1:17" x14ac:dyDescent="0.25">
      <c r="A461" s="58"/>
      <c r="B461" s="60"/>
      <c r="C461" s="57"/>
      <c r="D461" s="57"/>
      <c r="E461" s="466" t="str">
        <f>IF(AND('Sch C-1'!C461="",D461=""),"",(VLOOKUP(Q461,'Sch C'!$T$10:$U$191,2,0)))</f>
        <v/>
      </c>
      <c r="F461" s="59"/>
      <c r="G461" s="59"/>
      <c r="Q461" s="455" t="str">
        <f t="shared" si="7"/>
        <v>-</v>
      </c>
    </row>
    <row r="462" spans="1:17" x14ac:dyDescent="0.25">
      <c r="A462" s="58"/>
      <c r="B462" s="248"/>
      <c r="C462" s="174"/>
      <c r="D462" s="174"/>
      <c r="E462" s="466" t="str">
        <f>IF(AND('Sch C-1'!C462="",D462=""),"",(VLOOKUP(Q462,'Sch C'!$T$10:$U$191,2,0)))</f>
        <v/>
      </c>
      <c r="F462" s="59"/>
      <c r="G462" s="59"/>
      <c r="Q462" s="455" t="str">
        <f t="shared" ref="Q462" si="8">C462&amp;"-"&amp;D462</f>
        <v>-</v>
      </c>
    </row>
    <row r="463" spans="1:17" x14ac:dyDescent="0.25">
      <c r="A463" s="5"/>
      <c r="B463" s="5"/>
      <c r="C463" s="5"/>
      <c r="D463" s="5"/>
      <c r="E463" s="5"/>
      <c r="F463" s="5"/>
    </row>
    <row r="464" spans="1:17" x14ac:dyDescent="0.25">
      <c r="A464" s="5" t="s">
        <v>115</v>
      </c>
      <c r="E464" s="5"/>
    </row>
    <row r="466" spans="1:5" x14ac:dyDescent="0.25">
      <c r="B466" s="5" t="s">
        <v>232</v>
      </c>
    </row>
    <row r="467" spans="1:5" x14ac:dyDescent="0.25">
      <c r="B467" s="5" t="s">
        <v>503</v>
      </c>
    </row>
    <row r="469" spans="1:5" x14ac:dyDescent="0.25">
      <c r="A469" s="6"/>
      <c r="E469" s="6"/>
    </row>
    <row r="471" spans="1:5" ht="15.6" x14ac:dyDescent="0.3">
      <c r="A471" s="7"/>
      <c r="B471" s="5"/>
      <c r="E471" s="7"/>
    </row>
    <row r="472" spans="1:5" x14ac:dyDescent="0.25">
      <c r="B472" s="5"/>
    </row>
    <row r="474" spans="1:5" x14ac:dyDescent="0.25">
      <c r="A474" s="5"/>
      <c r="E474" s="5"/>
    </row>
  </sheetData>
  <sheetProtection algorithmName="SHA-512" hashValue="jiDehOzck8544qzfG0IHVq4tuubAMOjrG7Ja1vnmxvTKl10FfieZn/Vz6QcNpclHcjPWvQSP5JUGF/Rq5uspgw==" saltValue="8YzPVOwbIvgjQyNT8doKFQ==" spinCount="100000" sheet="1" objects="1" scenarios="1"/>
  <customSheetViews>
    <customSheetView guid="{EE2D411F-0182-4ED0-B0C9-D6EF1D4CE529}" showGridLines="0" fitToPage="1" showRuler="0">
      <selection activeCell="B10" sqref="B10"/>
      <pageMargins left="0.75" right="0.75" top="1" bottom="1" header="0.5" footer="0.5"/>
      <pageSetup scale="85" orientation="portrait" horizontalDpi="360" verticalDpi="360" r:id="rId1"/>
      <headerFooter alignWithMargins="0">
        <oddFooter>&amp;Lrprice
&amp;D
&amp;Z&amp;F</oddFooter>
      </headerFooter>
    </customSheetView>
  </customSheetViews>
  <phoneticPr fontId="0" type="noConversion"/>
  <conditionalFormatting sqref="F7:G7">
    <cfRule type="cellIs" dxfId="18" priority="3" stopIfTrue="1" operator="greaterThan">
      <formula>1</formula>
    </cfRule>
    <cfRule type="cellIs" dxfId="17" priority="4" stopIfTrue="1" operator="lessThan">
      <formula>-1</formula>
    </cfRule>
  </conditionalFormatting>
  <pageMargins left="0.75" right="0.57999999999999996" top="1" bottom="1" header="0.5" footer="0.5"/>
  <pageSetup scale="73" orientation="portrait" horizontalDpi="360" verticalDpi="360" r:id="rId2"/>
  <headerFooter alignWithMargins="0">
    <oddFooter>&amp;LD Meadows
&amp;D
&amp;Z&amp;F</oddFooter>
  </headerFooter>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1E349A9-8061-42D0-A6E0-698133B30E28}"/>
</file>

<file path=customXml/itemProps2.xml><?xml version="1.0" encoding="utf-8"?>
<ds:datastoreItem xmlns:ds="http://schemas.openxmlformats.org/officeDocument/2006/customXml" ds:itemID="{D53C5536-C42D-49E7-A9B9-1FE8714E9B46}"/>
</file>

<file path=customXml/itemProps3.xml><?xml version="1.0" encoding="utf-8"?>
<ds:datastoreItem xmlns:ds="http://schemas.openxmlformats.org/officeDocument/2006/customXml" ds:itemID="{8ADFEFAA-ADF8-4F04-849D-CB87D4436EC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Index</vt:lpstr>
      <vt:lpstr>Instructions</vt:lpstr>
      <vt:lpstr>Sch A Pg 1</vt:lpstr>
      <vt:lpstr>Sch A Pg 2</vt:lpstr>
      <vt:lpstr>Sch A Pg 3</vt:lpstr>
      <vt:lpstr>Sch B</vt:lpstr>
      <vt:lpstr>Sch B-1</vt:lpstr>
      <vt:lpstr>Sch C</vt:lpstr>
      <vt:lpstr>Sch C-1</vt:lpstr>
      <vt:lpstr>Sch C-2</vt:lpstr>
      <vt:lpstr>Sch D</vt:lpstr>
      <vt:lpstr>Summary</vt:lpstr>
      <vt:lpstr>Index!Print_Area</vt:lpstr>
      <vt:lpstr>Instructions!Print_Area</vt:lpstr>
      <vt:lpstr>'Sch A Pg 1'!Print_Area</vt:lpstr>
      <vt:lpstr>'Sch A Pg 3'!Print_Area</vt:lpstr>
      <vt:lpstr>'Sch B'!Print_Area</vt:lpstr>
      <vt:lpstr>'Sch C'!Print_Area</vt:lpstr>
      <vt:lpstr>'Sch C-2'!Print_Area</vt:lpstr>
      <vt:lpstr>Summary!Print_Area</vt:lpstr>
      <vt:lpstr>'Sch C'!Print_Titles</vt:lpstr>
      <vt:lpstr>Summary!Print_Titles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 Administrator</dc:creator>
  <cp:lastModifiedBy>David Meadows</cp:lastModifiedBy>
  <cp:lastPrinted>2024-06-25T14:51:19Z</cp:lastPrinted>
  <dcterms:created xsi:type="dcterms:W3CDTF">1998-01-06T15:43:26Z</dcterms:created>
  <dcterms:modified xsi:type="dcterms:W3CDTF">2025-07-31T15:24:43Z</dcterms:modified>
</cp:coreProperties>
</file>